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ilenaminenet-my.sharepoint.com/personal/o_shyshlyk_enamine_net/Documents/Рабочий стол/Новая папка/Protac/kit/website/CRBN_Amine_Kit-2/"/>
    </mc:Choice>
  </mc:AlternateContent>
  <xr:revisionPtr revIDLastSave="15" documentId="11_2443C3E8CB9421F65E90542EEE84532E363ADF57" xr6:coauthVersionLast="47" xr6:coauthVersionMax="47" xr10:uidLastSave="{50B1DB6B-460F-42F3-88FA-14C5662CF70A}"/>
  <bookViews>
    <workbookView xWindow="-120" yWindow="-120" windowWidth="29040" windowHeight="15840" xr2:uid="{00000000-000D-0000-FFFF-FFFF00000000}"/>
  </bookViews>
  <sheets>
    <sheet name="PROTAC CRBN Amine KIT-2" sheetId="1" r:id="rId1"/>
    <sheet name="__JChemStructureSheet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1" l="1"/>
  <c r="B26" i="1"/>
  <c r="B20" i="1"/>
  <c r="B14" i="1"/>
  <c r="B8" i="1"/>
  <c r="B2" i="1"/>
  <c r="B31" i="1"/>
  <c r="B25" i="1"/>
  <c r="B19" i="1"/>
  <c r="B13" i="1"/>
  <c r="B7" i="1"/>
  <c r="B30" i="1"/>
  <c r="B24" i="1"/>
  <c r="B18" i="1"/>
  <c r="B12" i="1"/>
  <c r="B6" i="1"/>
  <c r="B35" i="1"/>
  <c r="B29" i="1"/>
  <c r="B23" i="1"/>
  <c r="B17" i="1"/>
  <c r="B11" i="1"/>
  <c r="B5" i="1"/>
  <c r="B36" i="1" s="1"/>
  <c r="B34" i="1"/>
  <c r="B28" i="1"/>
  <c r="B22" i="1"/>
  <c r="B16" i="1"/>
  <c r="B10" i="1"/>
  <c r="B4" i="1"/>
  <c r="B33" i="1"/>
  <c r="B27" i="1"/>
  <c r="B21" i="1"/>
  <c r="B15" i="1"/>
  <c r="B9" i="1"/>
  <c r="B3" i="1"/>
</calcChain>
</file>

<file path=xl/sharedStrings.xml><?xml version="1.0" encoding="utf-8"?>
<sst xmlns="http://schemas.openxmlformats.org/spreadsheetml/2006/main" count="262" uniqueCount="169">
  <si>
    <t>Structure</t>
  </si>
  <si>
    <t>Mol Weight</t>
  </si>
  <si>
    <t>Formula</t>
  </si>
  <si>
    <t>Catalog ID</t>
  </si>
  <si>
    <t>MW</t>
  </si>
  <si>
    <t>MW (desalted)</t>
  </si>
  <si>
    <t>ClogP</t>
  </si>
  <si>
    <t>logS</t>
  </si>
  <si>
    <t>HBD</t>
  </si>
  <si>
    <t>HBA</t>
  </si>
  <si>
    <t>TPSA</t>
  </si>
  <si>
    <t>RotBonds</t>
  </si>
  <si>
    <t>C22H35ClN4O8</t>
  </si>
  <si>
    <t>Z5192084943</t>
  </si>
  <si>
    <t>Z5133602734</t>
  </si>
  <si>
    <t>C20H31ClN4O7</t>
  </si>
  <si>
    <t>Z5183220165</t>
  </si>
  <si>
    <t>Z5144829028</t>
  </si>
  <si>
    <t>C18H27ClN4O6</t>
  </si>
  <si>
    <t>Z5130377445</t>
  </si>
  <si>
    <t>Z5183217289</t>
  </si>
  <si>
    <t>Z5130377168</t>
  </si>
  <si>
    <t>Z5134610502</t>
  </si>
  <si>
    <t>C18H27ClN4O5</t>
  </si>
  <si>
    <t>Z5197674017</t>
  </si>
  <si>
    <t>Z5336745075</t>
  </si>
  <si>
    <t>Z5338023796</t>
  </si>
  <si>
    <t>Z5197610512</t>
  </si>
  <si>
    <t>C18H27ClN4O4</t>
  </si>
  <si>
    <t>Z5132419503</t>
  </si>
  <si>
    <t>Z5183369974</t>
  </si>
  <si>
    <t>Z5138681565</t>
  </si>
  <si>
    <t>C17H25ClN4O4</t>
  </si>
  <si>
    <t>Z5144019188</t>
  </si>
  <si>
    <t>C16H23ClN4O5</t>
  </si>
  <si>
    <t>Z5131997053</t>
  </si>
  <si>
    <t>Z5160587252</t>
  </si>
  <si>
    <t>Z5183369962</t>
  </si>
  <si>
    <t>Z5138678463</t>
  </si>
  <si>
    <t>Z5183369973</t>
  </si>
  <si>
    <t>Z5177348038</t>
  </si>
  <si>
    <t>Z5135669207</t>
  </si>
  <si>
    <t>C16H23ClN4O4</t>
  </si>
  <si>
    <t>Z5183369961</t>
  </si>
  <si>
    <t>Z5135665417</t>
  </si>
  <si>
    <t>Z5144021934</t>
  </si>
  <si>
    <t>Z5144021089</t>
  </si>
  <si>
    <t>C15H21ClN4O4</t>
  </si>
  <si>
    <t>Z5135502559</t>
  </si>
  <si>
    <t>Z5135663780</t>
  </si>
  <si>
    <t>Z5132418534</t>
  </si>
  <si>
    <t>Z5183369972</t>
  </si>
  <si>
    <t>C14H19ClN4O4</t>
  </si>
  <si>
    <t>Z5160586689</t>
  </si>
  <si>
    <t>Z5186634773</t>
  </si>
  <si>
    <t>Z5129527614</t>
  </si>
  <si>
    <t>Z5129527958</t>
  </si>
  <si>
    <t>Hash</t>
  </si>
  <si>
    <t>StructureStringLength</t>
  </si>
  <si>
    <t>StructureStringFormat</t>
  </si>
  <si>
    <t>StructureString</t>
  </si>
  <si>
    <t>E2103A590CA20D35567BE703C59CFDF2</t>
  </si>
  <si>
    <t>1</t>
  </si>
  <si>
    <t>mrv</t>
  </si>
  <si>
    <t>JChemExcelogsAAB+LCAAAAAAAAAC1VstuozAU3c9XXLGeArbBhCpJVbWbkdqONJ3F7EYuoS1SgApoHn8/xzgvnBSvJgkxvj7H176+D09vNuWSVnnTFnU185gfepRXWb0oqreZty6qRb1urxiPmXczn2bAAl+1M++96z6ug2C9XvvZe16qTV35WV16Zvx60xYDzFr4dfMW8DBkwZ/Hh+eec1VUbaeqLAerLa7bXvhQZ6rrF/OFiqBUzaqoAgMPymZlZvvLQ/0L/U278I5busPYLaj0Wixzeq2bUnW04qGPX/id3vIqb1SXL+hlCzH3WQobzL9NH+/r7LPMq24+fdRzFJlaPnfNZwZBWS/z7BPT4eXH/cwrmTefqq4ub5tGbUm/abFipDgpQSoiFZOSpBJSE1IpKRbiwTgDgAHBAGHAMIAYUAwwBhwHjut5gOPAceA4cBw4DhwHjgMngBPACa0QOAGciHGYy1xv4vf2I4ctlnRHP/GY79Oh99X/08m/lvUMnBafebAePpT4IgzTfTPxpYgkpX4qJ4IYgxQbOLQcw3FCTGA85cc21uMpMYlxKYklfpqE4KeQi5RwUlIkkjiDHAbjAvII8gjyCeQx5DAQ16uIIdfLSCHHOhIYRGj9MiUB/VEYk4DeJOL7Ze4WPdwJppSJIK1BSNIKsdldbzdmGo+2R2tEaCYxcT+SaJgv07Ne6LMYzRX2xNihuxu0pP+/+5UYcRCbNuWX+pdWjxgIDkEwn77U1eLklYrFzHthXh8dv/LXFlbro8OjulnkDZKPnkBDTwl8SNCxNE4QQ4KOvHFCNCToOD0Q+CVCPCToqB7XIIcEnQPGCcmQoDPGOGEyJPT5ZXwT6TmDjevQM55STPZycKzzNtnOwbGO3GRHB8c6dZNNHRzr4E32dXCsszfZ2sGxjt9kdwfH8gBTDRwcywlM9XBwLDcw1cYRkZYfmOrk4Nhx31czB8fyA1P9HBzLD0y1dHCis/DkjgzALTcwxdihRp4lphPKZTWWF5h671BjeYG5Hzg4thf09wlHmrW8wNw/HBzLC8x9ZdwGwi4AmuPwHGF5gbkPOTjRud2cHMsN9neu8/0EJ8Uw2N8e8Xp2swyO185v0wD37fk/lwfbqqILAAA=</t>
  </si>
  <si>
    <t>08FDCE8E30E8980166786FCB25D0F96F</t>
  </si>
  <si>
    <t>JChemExcelnQsAAB+LCAAAAAAAAAC1Vk1P4zAQvfMrRjkvTmzno0ZtEYLLSnxIyx72tjJpgEhNgpJA4d/vc9zSxmXjvSy0HWf8nie2nz0zP3+v1vRWtF3Z1IuAsyigos6bVVk/LYJNWa+aTXfKRcKD8+U8Bxb4ulsEz33/chaGm82G5c9Fpd+bmuVNFdj+s/euHGE2kjXtUyiiiIe/bq7vB85pWXe9rvMCrK486wbndZPrfniZv4QIK92+lXVo4WHVvtnRfovIfCL23q2C/ZQu0XcBKj2W64Iem7bSPb2JiOETfaOnoi5a3RcreviAWzCusAbLk/nNVZO/VkXdL+c3Zowy1+v7vn3N4aiadZG/Yjg0vl8tgooHy7num+qibfUHmZZxa05akJakY9IJ6ZR0RnpGWpHmEb7o5wBwIDggHBgOEAeKA8aBE8AJMw5wAjgBnABOACeAE8AJ4CRwEjhpAgIngZMJNnNdmEn8/HgpsBZruqQ7fPf/t1t7N7TuPls73PHvLXZLLAKsHv4oZlIpRQnLpEwpY1GayZ2ZsTiKFCn0xenObJ3/0DcebBuBQ6LpTO6tABiLxCX6E/Qn8CtBPDV+RTyDP4Uf25pFkrDrcSQVCQ5/lpCQ8GMTRAx/DL+JM0tJIGyGRRfmZRL4zSuqlCTiZlhkaeKmKqCP/VqcQlSx4nQKDDd2+8yZUJiPwJvBbJ+OwIIlibGSSWFszGapwqAJS6WxGeOZsTv/DrflbUeXLI32QcYh/98T5B9+6n85f2jq1UGTytUieODBcDB+FI8dlmw4GAE17apoce+YAQz0kCDGBHOMpglyTDCHbpoQjwnmiH4SxFeEZEwwB3o6QjommOM/HSEbE8xlMR1hdjRpNR1BjQnDXTQdwvQfUuzd5eE4223vOg/H2XF7N3o4zqbbu3R6BXj8BccjFe5svb2rPZz0i3XzcRwB2Hzgmc/sSGV85gnjqMCmm+kwwpWBST0e6Qj31A/pzMNxZGDTn4fjyMCmSw/HkYFNrx6OIwObjj0cRwY2fXs4jgxsuvdwHBnY8sDDcXRgywnPNevowJYfHo6jA1uueDhuAhjKGw/H0YEthzwcRwe2fPJwHB3syq1jTniQDMNd4YjmUVEZ7ivOk3mIUnv5B+hycuCdCwAA</t>
  </si>
  <si>
    <t>78ECCFEF9775B9333E464A487F54532E</t>
  </si>
  <si>
    <t>JChemExcelwwoAAB+LCAAAAAAAAACVVstuozAU3fcrrlhPANs8qyRV1W5GajvSdBazG7mEtkgBKqB5/P0c4zQJpoOnSYjN9Tn3+nEfnl/tyjVt8qYt6mrhMNd3KK+yelVULwtnW1SretvOGA+Zc7WcZ8ACX7UL57Xr3i49b7vdutlrXspdXblZXTp6/HLXFgPMVrh18+Jx32fe7/u7x54zK6q2k1WWg9UWl20vvKsz2fWT+YcJr5TNpqg8DffKZqO1/eG++vnurl05pyXdYOwaVHou1jk9100pO9pw38XP/0YveZU3sstX9LSHmLssxR4sL+b3t3X2XuZVt5zfKx1FJtePXfOeQVDW6zx7hzp0vt8unJI5y7ns6vK6aeSeVE+JJSPJSQqSAcmQZEQyJpmQTEkyHw/GGQAMCAYIA4YBxIBigDHgOHBc6QGOA8eB48Bx4DhwHDgOnABOACc4DnCdq4n/2r/lWP+abugHHvV9OPbH/w9nGC3t0TgbvnCwV/hQ7ArfTz+axI1EEFHqplEiiDFIMV3GIQ5jYgLylJ/aUI2nxCKMRxGx2E1jH7wUcpESziMScUScQY5t4QLyAPIA8gTyEHJsA1fWQ8iV+RRy2I8FP9o/TOcwueGMoSKKBSmNIiJlAIs6vB3GdOPQ/rRq7qaJjwm7QYAG04wtbzPfTaI0+ALj67pnTC0/GL8Ll8W6TYPP3g2eVgv/9Y4OvJw/1dXqrEvFauE8Maf37J/5c4u96T3bobpZ5Q0Sh1KgoOcEPiSoOJgmiCFBRc00IRgSVIwdCfwzQjgkqIicthANCSp+pwnxkKCifXpKyYjA/GkT6ZChU8k0RakccPrUY+EYB65TlYVjnLlObRaOcew6FVo4xsnr1GnhGIevU62FY5y/Ts0WjuECOpVbOIYX6NRv4Rh+oEuFJST9UQBwixtwM+77SjTt09xwA125LHbG0X9G+dyM4QW6OFrMGF6gi6mFY3iBLr4WjuEFulhbOIYX6OJu2QPTCxJ1GbDkWcML9OXBwjHdIPwPjlkBDheU8Xq8s4rjfVyv0B1dvbzTvexi7uFCuvwL4mIcwMMKAAA=</t>
  </si>
  <si>
    <t>84D0572EAA22B28F9A1F187F7FE7FD83</t>
  </si>
  <si>
    <t>JChemExcelxQoAAB+LCAAAAAAAAAC1VstuozAU3fcrrlhPANs8qyRV1W5GajvStIvZjVxCW6QAFdA8/n6O47wwGTybSUKMr8+xr31fnt5syiWt8qYt6mrmMNd3KK+yelFU7zNnXVSLet1OGA+ZczOfZsACX7Uz56PrPq89b71eu9lHXspNXblZXTp6/HrTFj3MWrh18+5x32fer8eH5x1nUlRtJ6ssB6strtud8KHOZLdT5i9LeKVsVkXlabhXNis922/uq5/vbtqFc9rSHcZuQaW3YpnTW92UsqMV9138/G/0nld5I7t8Qa9biLnLUpzB/Gr6eF9nX2VedfPpo5qjyOTyuWu+MgjKeplnX5gOL9/vZ07JnPlUdnV52zRyS+pNiSUjyUkKkgHJkGREMiaZkExJMh8PxhkADAgGCAOGAcSAYoAx4DhwXM0DHAeOA8eB48Bx4DhwHDgBnABOcBhwmSvFX7afOfa/pDv6gUd/n4694f/T2b+S7bCwDZ85OCt8KHaF76eHJnEjEUSUummUCGIMUqh7bDmGw5iYwHjKT22oxlNiEcajiFjsprEPfgq5SAl2iUQcEWeQ43i4gDyAPIA8gTyEHMfBlRYh5EqNFHLoEQt+UGevXF9jUKNYkJpJRKQmxqb2vf2YbhzannYNxeMAC7qBQMPcKBr0fJdxNBPoHoTJobsfNKT/vzuBGye6TcNL/UtqwoW9ow/Pp691tTh7pWIxc16Zs3Pun/lbi+PZObdDdbPIG+QONYGCnhN4n6BCYZwg+gQVOOOEoE9QYXYk8EuEsE9QQTm+QtQnqBAeJ8R9ggr4cULSJ+zSw/gm0iGDja+hZjyn6ORj4Rj21snKwjFMrpObhWNYXSdDC8cwvE6eFo5he51sLRzD/Do5WziGB+hkbuEYTqCTv4VjuIEuFpaINPxAFxcLhw1CgItxB+WGG+jaZVlmGPxnlMvLGF6gy6NlGcMLdDm1cAwv0OXXwjG8QJdrC8fwAl3eLWdgekGirgOWNGt4gb4+WDhm9g//gWMWgP0VZbgf76zgeIcLFl4Hly/vdDO7mnq4ks7/ACHDCxnFCgAA</t>
  </si>
  <si>
    <t>FA14C75255CDA586EB6FC3F9EFE2C75F</t>
  </si>
  <si>
    <t>JChemExcel5AkAAB+LCAAAAAAAAACVVttuozAQfd+vGPG8Mba5hSpJVbUvK/Uibfdh31YuoS1SgApoLn+/xzhpgtPi3SRkzPgcDx4fj5ldbssVrfOmLepq7gnGPcqrrF4W1cvc2xTVst60EyEj4V0uZhmwwFft3HvturcL399sNix7zUu1rSuW1aVn+i+2bTHAbAJWNy++5Fz4v+9uH3vOpKjaTlVZDlZbXLS987bOVNc/zBch/FI166LyDdwvm7UZ7Y/k+sfZtl16xyldo+8KVHouVjk9102pOlpLzvDj3+klr/JGdfmSnnZwSyZS5GDxbXZ3U2fvZV51i9mdHqPI1Oqxa94zOMp6lWfvGA6NHzdzrxTeYqa6urxqGrUj3dJuJUhJUgGpkFREKiaVkJqSSkkJjgv9AgABhABEACMAEkAJwARwEjipxwFOAieBk8BJ4CRwEjiZYtFWuX7YX7u3HHNe0TU94Dp+7/f2oW89fLQOOPN/j5WQcw+ZwYdCFqRpShFLgiCmhPE4CQ5mykLOU0rRF8YHs3f+Q99wsH0EAfnF0+BoJcBIgAjQH6E/gj+VJGLtT0kk8MfwY8kSHhBWNORBSlLAn0QkA/iRYBnCHyJJu+PcOBMCZsJZHB9vBYsjGMSVxzsLOpGQjrFpom3IIo40TSImE21jNhXaHvwH3J63HzxgafxVxP+9g/r8D/ktZk91tTxpUrGce0/C63X5M39ukYVelx7VzTJvsO31ABp6SpBDglbxOCEYErTmxwnhkKB3yAdBfkaIhgS9n8YjxEOC3n3jEZIhQe/V8QjTs0mn4xHSIaEvBeMhdP8pxZQOB8dablNqHBxrxU1pcnCsRTelbDwDIvyE45CKsJbelEoHJ/4kby6OJQBTjh3zmZ6pTEwdYSwVmGo/HkbaMtCV3yEdae/6/jRxcCwZmNPHwbFkYE4rB8eSgTndHBxLBuY0dHAsGZjT08GxZGBOWwfHkoE5nR0cSweH0/yc458Udf/w/oHm2buJf3xx+Tbz8ca2+AtD1uW+5AkAAA==</t>
  </si>
  <si>
    <t>E7CB2F4038E088E6FFD319DD02FEB03B</t>
  </si>
  <si>
    <t>JChemExcel6AkAAB+LCAAAAAAAAACNlstuozAUhvd9iiPWE7BNuFVJqqrdjNR2pOksZjdygbZIASqgubz9/Ma54aS4SYjt4//z9fiY2c2mXNIqb9qiruYOd5lDeZXWWVG9zZ11UWX1up1wEXDnZjFLoYW+aufOe9d9XHveer120/e8lJu6ctO6dHT99aYtBpq179bNmycY497fx4fnnpkUVdvJKs1BtcV12xsf6lR2/WC+6MIrZbMqKk/LvbJZ6db+CaZ+zN20mXOc0h3qboHSa7HM6bVuStnRSjAXP/aD3vIqb2SXZ/SyhVm4PMEaLK5mj/d1+lnmVbeYPao2ilQun7vmM4WhrJd5+onmkPl5P3dK7ixmsqvL26aRW1I5ZZacpCDpk5ySDEiGJCOSMcmEJGd4UM8h4FBwSDg0HCIOFYeMQyegE6od6AR0AjoBnYBOQCegEwk2bZmrwf7ZfuSY85Lu6Bce9X065E//n05qtbXXYSfE3MHK4EOR6zOW7JPYDf1pSImbhLFPnMOKwXEBcxAR92FPxDENVH1CPER9GBKP3CRi4BLY/YSw+qEfhSQ47FgE4cM+hX0Kewx7ADsmve9n1+1uEMORQRpGPinSD0k1hMHvSrs6nTi0Pc7Od1mMhLvBFAlzo8hSmnxD843SvpnJV+XdwJDGwaWywekEDugdPHAxe6mr7CRLRTZ3XrjTu+bv/LXFMvSu6VDdZHmDk68aUNJTQAwB5cjjgD8ElNuPA9MhoA7JARCXgGAIqCM13kM4BNQBHAeiIaCO6/iQ4jOAs/EukiGhY8E4opocMH3ssDDGhutYY2GMPdexycIY265jmYUxdl7HPgtjbL6OlRbG2H8dWy1MdOZkPLEghhPo0D3uN9xwAx3qLSeSnZ2wE+RiN8I89v1tYunG8AJ9+1gYwwv0bWVhDC/Qt5uFMbxA34aWNQgvMBbPEYYX6NvWwsQX1s3GmG6wu9HP5+OdRHVv/w6C7Nn7iXd8ebmaeXhrW/wHRnjMM+gJAAA=</t>
  </si>
  <si>
    <t>28A9FD218B0E3730B45761092B20289B</t>
  </si>
  <si>
    <t>JChemExcel5gkAAB+LCAAAAAAAAACVVk1vozAQvfdXjDhvjccQwBVJVbWXlfohbXvY28oF2iIFqIDm49/vGCdNcLJYm4TYHr/nwfbzjNPrTbWEVdF2ZVPPPWTcg6LOmrys3+feuqzzZt1dopihd71IM8ISvu7m3kfff175/nq9ZtlHUalNU7OsqTzTf7XpyhFmHbCmffcF5+j/frh/HjiXZd31qs4KYnXlVTcY75tM9cPL/MOFX6l2Vda+gftVuzKj/RFc/zjbdLl3mNIt9d0QFd7KZQFvTVupHlaCM/rxH/Be1EWr+iKH1y2ZBUNJa7C4SB/umuyrKup+kT7oMcpMLZ/79isjQ9Usi+yLhqPKz7u5V6G3SFXfVDdtq7aga9qsEJQAFYAKQc1ARaBiUAkoCQo5PdSPBEBCIEGQMEggJBQSDAknCCf0OIQThBOEE4QThBOEE4QTkjZtWeiXfdl+FjTnJdzCEz2H7+OufBpqT9+1Pc78P9JOiLlHK0MfiFnAudwXCYuCMALJZJQEgEhWerl9uTPvQGPmjPriAELqCyIItJHvW7u+XYGCrLP4UAZklwJwpr1IwIjsUQQYMxlzwkuyBxJoL6MgjkAg2WlJhXYSkl17SchO48dCeLA9zE4wGdJKIgs5FXqAk9YlZ5LHVCKL4vhMO2ACTSmTc22LN3aye4Gznv+3RfrzvwW4SF+bOj+qQpnPvVf0BmX+Kt46WoVBmR40bV60dPD1ABp6TBBjgtbxNCEYE7TqpwnhmKDPyDdBnCPMxgR9oqY9RGOCPn/THuIxQZ/WaQ/JyaTltAc5JgzBYNqF7j+mmODh4FjbbYKNg2PtuAlODo616SaYTa8Ahmc4DqmgtfUmWDo40Zl1c3EsAZiA7JhPciJLTBxuLBWYeD/tRtgy0LHfIR1hn/ohnzg4lgxM/nFwLBmYfOXgWDIw+c3BsWRg8qGDY8nA5E8Hx5KBybcOjiUDk58dHEsH+3x+yvGPgrq/v4FQ9eR24h+uLhepT3e2xV9ZjadP5gkAAA==</t>
  </si>
  <si>
    <t>D1378BC79EC82519D47EC23774680CE0</t>
  </si>
  <si>
    <t>JChemExcel6QkAAB+LCAAAAAAAAACdVk1vozAQvfdXjDhvAZtgoCKpqvayUtuVtj3sbeUCbZECVEDz8e/3GadJcFIsbZvEeOY9f82bMen1plrSqmi7sqnnDnN9h4o6a/Kyfps767LOm3V3yXjInOtFmgELfN3Nnfe+/7jyvPV67WbvRSU3Te1mTeVo/9WmK0eYdeA27ZvHfZ95fx7unwbOZVl3vayzAqyuvOoG432TyX5YzDdTeJVsV2XtabhXtSs92l/uq4/vbrrcOWzpFr4bUOm1XBb02rSV7GnFfRcf/we9FXXRyr7I6WULM3dZgjNYXKQPd032WRV1v0gf1BhlJpdPffuZwVA1yyL7xHB4+Hk3dyrmLFLZN9VN28otqSdllowkJxmQnJEMSQqSEcmYZEKS+fjCzwBgQDBAGDAMIAYUA4wBx4HjahzgOHAcOA4cB44Dx4HjCYK2LNRin7cfBfa8pFv6ha/+f9z3jn8fj36VbUAhEnzu4GTwR5Eb+H7y1cSuCGaCEjcRcUCMwYrF7VsOdxgRC+BP+KENlT8hJuAXgljkJpEPfgJ7kBCiIIJIEGew4zB4APsM9hnsMewh7Nj8btrdIsYrA0REASlGIEgNgMXvejufbhzaHnanFoiGuzOokpgrwpOe7zKG5hJrFIfuzmlY/6v7nZlDnbrFYZ3pn1sQJOjtNbhIX5o6P3qkMp87L8wZxPm7eO1wEIM4HWravGiR+2oABT0m8DFBSXmaEIwJSvjThNmYoNJkT+DnCOGYoJJqegYxJqgUnCZEY4JK2GlCPCYM6T29ieSUwabnUCMeU3TxsHCMeOtiY+EYIdfFycIxoq6LmYVjBF4XPwvHiL0ulhaOEX5dXC0cQwG6GFs48YnMuEUEzFCBrvWWhPRPEuyIcnYabmb9cJ1YpjFUoK8fC8dQgb6uLBxDBfp6s3AMFejr0HIG4gzHohxuqEBftxZOfObcbBxTBrsr/XQ/3lFR975eQvB48oLiHd5eLlIPr22Lf3XsoL7pCQAA</t>
  </si>
  <si>
    <t>755EA7170A55434D7D424F9DC41BC4EC</t>
  </si>
  <si>
    <t>JChemExceloAkAAB+LCAAAAAAAAACNVk1vozAQve+vGHHeGI8BA1WSqmovK/VD2u5hbysXaIsUoAKaj3+/Y5w0wcniTUC2x+95sP3G4/n1tlrBumi7sqkXHjLuQVFnTV7WbwtvU9Z5s+lmKCL0rpfzjLCEr7uF9973H1e+v9lsWPZeVGrb1CxrKs/0X227coTZBKxp33zBOfq/H+6fB86srLte1VlBrK686gbjfZOpfviYf7jwK9Wuy9o3cL9q12a0P4Lrh7Ntl3vHKd1S3w1R4bVcFfDatJXqYS04o4d/h7eiLlrVFzm87MgsGKa0Bstv84e7Jvusirpfzh/0GGWmVs99+5mRoWpWRfZJw1Hlx93Cq9BbzlXfVDdtq3aga9qsEJQAFYAKQUWgJKgYVAIqBYWcXupHAiAhkCBIGCQQEgoJhoQThBN6HMIJwgnCCcIJwgnCiYQ2bFXoD/21+yhoviu4hSd6j//Hffk01J6+arcnyEfaA7HwaE3oBzELOE8PRcJkEEpIWSqTABDJSp91KPfmPWjMjKgvDiCkvkBCoI380Nr37QsUZI3iYxmQPRWAkfaSAkqySwkYszTmhE/JHqRAuyiDWIJAstNiCu0kJLv2kkgPdsdZhYzHCYJgUUAFslietUgWgooZZ1FIy281Z4LxxJRJdKk9pu3HtNnTPv6nSWrzv+S2nL80dX5ShTJfeC/oDTr8Wbx2tAKDDj1o2rxoKcz1ABp6ShBjglbtNCEYE7TGpwnhmKAj4osgLhGiMUHHz7QHOSboaJv2EI8JOjanPSRnk06nPaRjwhD60y50/ynFHBUOjrXd5mhxcKwdN0eRg2Ntujm6plcAwwsch1TQ2npzNDo48sK6uTiWAMzx65hPcqYyTBxuLBWY033ajbBlkOhs4IhhO+qH7OHgWDIw2cbBsWRgspODY8nAZDMHx5KByX4OjiUDky0dHEsGJrs6OJYMDtn4nOOfHND+4e5A1bN7hX+8dHyb+3TbWv4FUDWGLaAJAAA=</t>
  </si>
  <si>
    <t>E362AF532D4CE21D6F93CCA204649724</t>
  </si>
  <si>
    <t>JChemExcelnwkAAB+LCAAAAAAAAACVlktvozAQx+/9FCPOG+Oxw6tKUlXtZaV2K233sLeVS2iLFKACmse33zFOGnBYrM1DNuP/b/waj1nc7IsNbLO6yaty6SHjHmRlWq3z8m3p7fJyXe2aGYoAvZvVIiUt6ctm6b237ce17+92O5a+Z4XaVyVLq8Iz7df7Jh9odpJV9ZsvOEf/9+PDc8fM8rJpVZlmRDX5ddMZH6pUtd1g/tGFX6h6m5e+kftFvTXe/giuf5ztm7V3ntIdtd0SCq/5JoPXqi5UC1vBGf34N3jLyqxWbbaGlwOZBcOE1mB1tXi8r9LPIivb1eJR+8hTtXlu68+UDEW1ydJPckeV7/dLr0BvtVBtVdzWtTqArmmzQlAClAQ1BxWACkFFoGJQCSjk9Kd2JAGSAkmCpEESIamQZEg6QTqh/ZBOkE6QTpBOkE6QTsS0YZtMD/TX4SOj+W7gDp7or78/evW+rV8+GRXtgVh6tCb0gYhJzpNTEbNQzkNIWBLGEhDJSsNCQeYgApRkT8S5DHR7AhhSexgCRiyJOHEJ2WUCtO6hjEIQSHaavpBkn5N9TvY4/PJ/7O7Y+XBEAbVFEjQhQ9AOaNDHp2ObKTw4nGclGcqIBs4CGhBwFgvH04yzCOX/EOP8DNk8liPPknFhyigZe7Y445Zizf8KttXipSrXvSrk66X3gl4XhT+z14bm30WhB1W9zmo65NqBlvYBMQR0zE4DcgjoCJ8G5kNAn4cvQIwBwRDQp2e6h3AI6LM2DURDQJ/M6SHFFwDy6S6SIWGO/TSiXQ6YLk04GGvDTVpxMNaemzTkYKxtN2nLwVg7b9Kcg7E236RFBxNeBAw6AgCtCDBZdzoG0AoCk6Ud/SQXp6WHjHYjrCgwF4HjENvHvrs4HIwVBeaicTBWFJiLycFYUWAuMscaBCOMI3KEFQXmonQw0ci6uRgrDE6X8eV8/F6G9k+vDlS9eK3wz+8cVwufXrZWfwGtGpvdnwkAAA==</t>
  </si>
  <si>
    <t>8BE82AE5664F9D6DBDA48B297536F9A2</t>
  </si>
  <si>
    <t>JChemExcelnwkAAB+LCAAAAAAAAACtVstuozAU3fcrrlhPAJvwcJWkqtrNSO1Ums5idiMHaIsUoAKax9/PMc4LJ4M3k4QY33uOfe37sGd323JF67xpi7qaO8z1HcqrtM6K6n3ubIoqqzfthPGQOXeLWQos8FU7dz667vPW8zabjZt+5KXc1pWb1qWj9bfbthhgNoFbN+8e933m/X5+eu05k6JqO1mlOVhtcdv2wqc6lV1vzD+m8ErZrIvK03CvbNZ6tD/cVz/f3baZc1rSA3T3oNJbscrprW5K2dGa+y5+/jd6z6u8kV2e0XIHMXeZwB4sbmbPj3X6VeZVt5g9qzGKVK5eu+YrhaCsV3n6heHw8v1x7pTMWcxkV5f3TSN3pN6UWDKSnGRAckoyJBmRjEkmJAVJ5uOBngHAgGCAMGAYQAwoBhgDjgPH1TjAceA4cBw4DhwHjidw2CpXhv7afeZY74oe6AWP/v44672cyQ7/Stpj4AM+d7An+FDsBr4vDk3iRsE0IuGKKAmIMUhh1rHlUIcxsQB6wU9tqPSCWAR9FBGLXRH74AvIA0HY/yiII+IMcmwDDyCfQj6FPDlOt598aFEIXRyQQgYRKSKM3vf2Ot04tDutCoYFISZ0A4GGuRG/6AGZoJnAtmQ6PXT3SkP6P7oT7nKuWyGu9a8ZgmDzjtG2mC3rKjt7pSKbO0vm9GH4M39rsQF9GDpUN1neIMvVAAp6TuBDggracUIwJKgQHydMhwSVEEcCv0YIhwSVPuMzREOCSrZxQjwkqNQcJyRDQp/I44sQlww2Poca8Zyiy4SFY/hblxULx3C5LkMWjuF1XbYsHMPxusxZOIbvdVm0cAz36zJq4cQXIcPEuEOZEQO6SlumERfJwi1xw40o0AeBJYfNrO8PDgvHiAJ90Fg4RhTog8nCMaJAH2SWPQivcCyRw40o0AelhRNf2TcbxwiDw2F8uR7vrEB7h6sDXi+uFd7pznEz83DZWvwFMh9cXZ8JAAA=</t>
  </si>
  <si>
    <t>832A2D8F98F61F802AD2C0DA5FF31756</t>
  </si>
  <si>
    <t>JChemExcelogkAAB+LCAAAAAAAAACVVttuozAQfd+vGPG8AWyHW5WkqtqXlXqRtvuwbysXaIsUoAKay9/vMSYXnC7WJqAxM+fMYPvYZnG9K9e0yZu2qKulw1zfobxK66yo3pbOtqiyetvOGA+Yc71apMACX7VL573rPq48b7vduul7XspdXblpXTo6frVrixFmK9y6efO47zPv98P9c8+ZFVXbySrNwWqLq7Z33tep7PqX+UcJr5TNpqg8DffKZqOz/eG+unx312bOqUu3iN2ASq/FOqfXuillRxvuu7j87/SWV3kjuzyjlz3c3GUJxmD1bfFwV6efZV51q8WDylGkcv3cNZ8pHGW9ztNPpEPjx93SKZmzWsiuLm+aRu5JtZRbMpKcpCA5JxmQDElGJGOSCUnm40acAcCAYIAwYBhADCgGGAOOA8dVHuA4cBw4DhwHjgPHY0zYOlcv+mv/kaO/a7qlJ9yn/+Ngn/rW07F1e4Z8xBzwpYMxwY8Yc4WP0ombhLE4mIPXiMZuKObhwUSI+QkFiEWC5nCK8GCEivmH2IAceIzDBtHJCqASTixQxRJiIfwhcJGbRD5eJoFfJIRpDEUUEmfwYzS5KjKHX9WMQ4f2p24hJMKIuBuEMBA7h4ESApgZc3ksBM246wfKDs9DeAwenoZEQ9px9uHpmE64QXKW1izzn8/Qm3cU3GrxUlfZWZOKbOm8MKdX4s/8tcUQ9Ep0qG6yvMFCVwkU9JzAxwSl22mCGBOUyqcJ8zFBrYkjgX9FCMYEtYKmK4Rjglpv0xWiMUGtzukK8UWnk+kKyZjQL/7pEip+TtGbhYVjTLfeXCwcY8b1ZmThGJOuN6/pEWDzLzgWqTBj6vXmaOGEX4ybjWMIQG/Alv7EF7JksaWMoQK9v0+X4aYMYnUeWNawuer788PCMWSgzxsLx5CBPp8sHEMG+jyzcAwZ6PPPwjFkoM9LC8eQgT5fLRxDBofz+JLjnW3Q3uHrAc2LLwvv9NnxbeHhe2v1F2qWAE+iCQAA</t>
  </si>
  <si>
    <t>B952FF3DE8DCE15DF41DE12D75512E8F</t>
  </si>
  <si>
    <t>JChemExcelUgkAAB+LCAAAAAAAAACNVk1vozAQvfdXjDhvjMd8VyRV1V5WarfStoe9rVygLVKACmg+/v2OcWiC0+JNQGPG73mw53lMerWr1rAp2q5s6qWDjDtQ1FmTl/Xr0tmWdd5suwWKAJ2rVZoRlvB1t3Te+v790nW32y3L3opK7pqaZU3l6P7LXVdOMFuPNe2rKzhH98/93ePAWZR118s6K4jVlZfd4LxrMtkPL/NNCLeS7aasXQ13q3ajR/sruLo423W5c5zSDfVdExVeynUBL01byR42gjO6+A94LeqilX2Rw/Oe3IJhQmuwukjvb5vsoyrqfpXeqzHKTK4f+/YjI0fVrIvsg4ajxs/bpVOhs0pl31TXbSv3oFrKLRGkAOmB9EEGIEOQEcgYZAISOd3UjwRAQiBBkDBIICQUEgwJJwgn1DiEE4QThBOEE4QTESVrXaiXfNq/FzTXNdzAA93H/6+DfRhaD5+tEwStvlg6tBr0A595SZJAwCLPCyFiPIy80cTM5zyBhPr8cDQH53/0TQc7RECSXBh7RysITJNGj/oD6g/InwjAUPkTwIj8IfkpTRH3gLLocy8BgeSPAgf2x7lQjsMwgAVnAfeC8RFZzMkIFkTHJwO6EIz72saoLC1L4PmwCBgKZUMWhsqO/hF34B0G9xnidxHtT6Qp91NUq/S5qfOTJpT50nlGZ1Db7+Klo3kPanOgafOipc2sBlDQU4KYEpQ25wnelKCUPE/wpwSl+0+C+IoQTAlql8xHCKcEtafmI0RTgtqB8xHis0kn8xGSKWHY4PMhVP8pRRcEC8dIty4gFo6RcV1wLBwj6bpAza8A+l9wLFJBI/W6AFo44RfrZuMYAtBF1jKf+ExlGFvCGCrQNXw+jDBlEKuab9nD5q4fzggLx5CBPlMsHEMG+gyycAwZ6DPLwjFkoM84C8eQgT4TLRxDBuMZes5xT4qtO5721Dz7EnCPnwkXqUvfR6t/f0a0/1IJAAA=</t>
  </si>
  <si>
    <t>E1FDB78436C665CCCEDCEB52013B9AA3</t>
  </si>
  <si>
    <t>JChemExcelVgkAAB+LCAAAAAAAAACNlk1vozAQhu/9FSPOG8PYwUBFUlXtZaV2K233sLeVC7RFClABzce/3zFOmuBk8SYg2+P38ed4THqzrVawLtqubOqFhyzwoKizJi/rt4W3Keu82XQz5CF6N8s0Iy3p627hvff9x7XvbzYblr0Xldo2NcuayjP119uuHGk2gjXtm8+DAP3fjw/PAzMr665XdVYQ1ZXX3WB8aDLVD4P5Rxd+pdp1WftG7lft2rT2hwf6Cdi2y73jlO6o7pZQeC1XBbw2baV6WPOA0RN8g7eiLlrVFzm87MjMGSa0Bsur9PG+yT6rou6X6aNuo8zU6rlvPzMyVM2qyD6pOcp8v194FXrLVPVNddu2agc6p80KQXFQAtQcVAhKgopAxaASUBjQS/VIAiQFkgRJgyRCUiHJkHScdFy3QzpOOk46TjpOOh7RZq0KPchfu4+C5rqCO3iiV/9/nOSPltP0yWho9fnCo9WgH0RMBEFySGImxVxCwhIZC0AkKw0IOZnDCFCQPeHHNNT1CaCkeikBI5ZEAXEJ2UUCtOJSRBI4kp0mzgXZ58lXu/tu9p2ORxJSXSRgTnVCggZpsPvSvs4kHuyOsxEMZRwDMskpCVgcOkozGmJMQ/t/Yl86gDNk81CndpmzJNGpYJG8VLY40zq5lf/lV8v0panzkyyU+cJ7QW9wuJ/Fa0cTHxzOg6bNi5bOs25AS08BPga0e04DYgxoZ54G5mNAu/4XwC8B4RjQB2W6BzkG9LGaBqIxoA/h9JDiMwCD6S6SMWFO+DSimxwxQ0RwMNaGmwjiYKw9NxHHwVjbbiKUg7F23kQ0B3O++ejYfbS23wTM6f1EywNMgHX0E595PjrcBm0vGGK440BaXmBivoOxj/1wRzgYywvMneJgLC8wd9D0GvD5BcbhOdzyAnPHORh5Yd1cjOUGh3v0fD7+SbT1Dzc+Zc++Bvzjp8JV6tM30vIvO0wMSFYJAAA=</t>
  </si>
  <si>
    <t>C3CE8B53D72DF3BD730C9E6EE92A8649</t>
  </si>
  <si>
    <t>JChemExcelVgkAAB+LCAAAAAAAAACNlttuozAQhu/7FCOutwbbCeAqSVW1Nyu1u9J2L/Zu5QJtkQJUQHN4+/2Nc4KkeNskxjP/5+N4zOx2UyxpldVNXpVzj7PAo6xMqjQv3+beOi/Tat1cczHl3u1ilkALfdnMvfe2/bjx/fV6zZL3rNCbqmRJVXjWf7Np8p5mLVlVv/kiCLj/5+nxuWOu87JpdZlkoJr8pumMj1Wi224wX3ThF7pe5aVv5X5Rr2xrf0VgPgHbNKl3nNI9fHdA6TVfZvRa1YVuaSUChk/wjd6yMqt1m6X0soVZMK6wBour2dNDlXwWWdkuZk+mjTzRy+e2/kxgKKpllnyiOTx8f5h7BfcWM91WxV1d6y2ZJ2PWnLQgLUlPSE9Jh6Qj0jFpRZoH+MLPIeBQcEg4NBwiDhWHjEMnoBOmHegEdAI6AZ2ATkTYrGVmBvl7+5Fhrku6p5/42v8fvdresv81vk6B1RdzD6uBP4qYDAK1L2IWyklIiqkwlsQ5rBjQoRRwTyPiEn4ljuXU+BXxEP4wJB4xFQXgFexSEVY+lFFIgsOOBRAS9onad7PrtD+SKXyRpAl8MiQDYLC72s5nC4+2x9lgQDKOSTCpUHAWirMalDGKa4wpxlh21Z1zYP2/6ldmwYSwpVKX6pdGgLjyD4G1mL1UZXrySHk6916410Xcr+y1wcy7iPOoqtOsxoE2DRjpKSD6gInPcUD2ARPN48CkD5jYPwDiEjDtA+akjPcQ9gFzrsaBqA+YUzgOxH2gO7Pjk1DnBB/vw7R4itiM4GAG+20ziIMZbLnNOA5msOs2QzmYwcbbjOZgBntvM6CDOd9+Ho9vDh8EgE2wjm7is8A/QS53MwgCm8Md53EQBTbnO5jhqe/uCAcziAJ7pziYQRTYO2h8DcTkAuOIHDGIAnvHOZjwwrq5mEEY7O/R8/n4J8nW39/4eDx7G/CPrwpXMx/vSIt/hRUHSFYJAAA=</t>
  </si>
  <si>
    <t>387AF293C31D3676F5AD791CEC7B860D</t>
  </si>
  <si>
    <t>JChemExcelDgkAAB+LCAAAAAAAAACFVktvozAQvvdXjDhvDGMTHhVJVbWXldqttO1hbysX3BYpQAU0j3+/Yx5JcLo4CRp75vtmsD2eSXKzLzawVXWTV+XKQeY5oMq0yvLyfeXs8jKrds0C+RKdm3WSEpbwZbNyPtr289p1d7sdSz9UIfdVydKqcHr79b7JJ5idYFX97nLPQ/fP48Nzx1nkZdPKMlXEavLrplM+VKlsu5f5Twi3kPU2L90e7hb1tvf2l3v657F9kzmnJd2R7Zao8JZvFLxVdSFb2HKP0c/7Ae+qVLVsVQavB1JzhjHtwfoqebyv0q9Cle06edQ+8lRuntv6KyVFUW1U+kXuaPDzfuUU6KwT2VbFbV3LA+iRVksEyUEKkD7IJcgAZAgyAhmDRI8esiMBkBBIECQMEggJhQRDwnHCce2HcJxwnHCccDygg9oo/YIvh09F69zAHTzRc/r+GuRTN3o6jo522ne+cmgf6AOITHgULmZxEIlRjFrDGrFA+MEoQrJ5MSzJFgrwSSmCUQht80bbgBx4yEkuw5MUhIo54FIHiwED0geEC1kcevQyMelFDHR0gQgD4Eh65A4cTssQdLCCA2e+IOGxKO4EchILZD4GESzomCMth/lgnoKH2eBocDv1PsyO7gQL+ZlbM4xlTjnkHpNonbxWZXY2hDxbOa/odNn1W701tOQuuxyo6kzVdHm1Aw09J/ApQefiPEFMCTpz5wn+lKDz/Ejg3xGWU4K+FfMRgilB36H5COGUoG/cfIToYtHxfIR4Sugu9HwIbT+n9AXAwjGOuy8YFo5x4n2BsXCMQ+8L0vwOoP8Nx5IqaBx9X/AsnOCbfbNxjAToi6plPdFFWmJkCWNkQV+z58NwMw0iXeMtd9i89V1PsHCMNOh7iIVjpEHfcywcIw36HmXhGGnQ9zQLx0iDsQdectyzwumOnZqGF13cPbX4q8Sl/zbrf7jv06EOCQAA</t>
  </si>
  <si>
    <t>298B1546B3E0918B95B2C1579E292793</t>
  </si>
  <si>
    <t>JChemExcelDgkAAB+LCAAAAAAAAACFVktvozAQvvdXjHzeGMYmPCqSqmovK/Uhbfewt5ULtEUKUAHN49/vmEcSnC5Ogsae+b4ZbI9nEt/siw1ss7rJq3LFkLsMsjKp0rx8X7FdXqbVrlmgWCK7WccJYQlfNiv20baf146z2+148pEVal+VPKkK1tuv900+wewkr+p3R7guOn8eH146ziIvm1aVSUasJr9uOuVDlai2e5n/hHAKVW/z0unhTlFve29/hat/Lt83KTst6Y5st0SFt3yTwVtVF6qFrXA5/dwf8J6VWa3aLIXXA6kFx4j2YH0VP95XyVeRle06ftQ+8kRtXtr6KyFFUW2y5Ivc0eDn/YoVyNaxaqvitq7VAfRIqxWCEqAkKA/UEpQPKgAVgopAoUsP2ZEASAgkCBIGCYSEQoIh4QThhPZDOEE4QThBOOHTQW0y/YK/D58ZrXMDd/BMz+n7NMjnbvR8HI24J9p3sWK0D/QBRC5dChfxyA/lKEatYQ25Lz1/FAHZ3AiWZAskeKSU/iiktrmjbUAOPBQkl8FJSkJFAnCpg0WAPul9wgU8Clx6mYj0MgI6Ol8GPggkPQoGh9MyJB2sFCC4J0m4PIw6gYLEArmHfggLOuZQy2E+mKfgYTY4GtxOvQ+zozvJA3Hm1gxjmVMOOcckWsevVZmeDSFPV+wVWZddv7K3hpbcZReDqk6zmi6vdqCh5wQxJehcnCfIKUFn7jzBmxJ0nh8J4jvCckrQt2I+gj8l6Ds0HyGYEvSNm48QXiw6mo8QTQndhZ4Poe3nlL4AWDjGcfcFw8IxTrwvMBaOceh9QZrfAfS+4VhSBY2j7wueheN/s282jpEAfVG1rCe8SEsMLWGMLOhr9nwYYaZBqGu85Q6bt77rCRaOkQZ9D7FwjDToe46FY6RB36MsHCMN+p5m4RhpMPbAS45zVjidsVPT8KKLO6cWfxU79N9m/Q/i/RPDDgkAAA==</t>
  </si>
  <si>
    <t>B9B5DDE859B680D34EBAECE35CF9228F</t>
  </si>
  <si>
    <t>JChemExcelDAkAAB+LCAAAAAAAAACdVktvozAQvvdXjDhvjMcOJlQkVdVeVmq30nYPe1s54LZIASqgefz7HeO8IFmQNoHYnvk+jz2eGSe+2+YrWJuqzspi7iHjHpgiKdOseJ97m6xIy009QRGgd7eIE8ISvqjn3kfTfN76/mazYcmHyfW2LFhS5p7T327rrIPZSFZW777gHP3fz0+vLWeSFXWji8QQq85u61b4VCa6aRfzDxN+rqt1VvgO7ufV2s32R3D7cLatU++0pQfS3RMV3rKVgbeyynUDa8EZPfwbvJvCVLoxKSx3JBYMI/LB4iZ+fiyTr9wUzSJ+tnNkiV69NtVXQoK8XJnki6ajzvfHuZejt4h1U+b3VaV3YHtWrBG0AC1BT0EHoBXoEPQMdAQaOb2kRwIgIZAgSBgkEBIKCYaEE4QTdh7CCcIJwgnCCUUHtTJ2gb92n4b2uYIHeKHXfX8cRy/H8eHXylo9+V3MPfIDfSBkkvPo0MyYklMFEYvUTAIiSWkpx1aQOggBJekjcWoDq48AFemVAgxZFHLiRySXEZDPlQwVCCQ5bX0//d5YdwUB6UIJU9JJBdIK+WG017nGg91pF7QQJB8KJkNqkCl+MSKkombCWchn08Nwr+xJ/2s4EUxMbSsZx2vja5YpgvxjCC3iZVmkZ13I0rm3RK+NrZ/mraYdt7HlQVmlpqLUtRNY6DlBdAk2EocJskuwcTtMmHYJNsqPBHGNEHQJNieGLaguwWbQMCHsEmy+DRNmXUKbncObiC4ZOGzDznhOcbk/wumdt6sVI5zekbvaMsLpnbqrRSOc3sG72jXCCS6OEsNhR2Pv9F1pHDETXgTxGeW6mV4IuOo7YqYXBK5aj+RjLwpcdR/h9LO+vQ1GOL0ocLfHsA+EvMIZiRzRiwJ3O41wgit+G+P0wuBwA17uxz8rnP7hnqbuxR3uny74m9infzaLvx+NfpUMCQAA</t>
  </si>
  <si>
    <t>4B18F3D25B0FBAF45CA2FE7C6CF901BC</t>
  </si>
  <si>
    <t>JChemExcelDQkAAB+LCAAAAAAAAACdlktP4zAQx+98ipHPW8eP1qlRWoTgshIs0sJhbyuTGIjUJCgJfXz7HceUNm43WS20sj3+/8av8bjJ1bZYwdrWTV6VC8IpI2DLtMry8nVBNnmZVZtmwsWMk6tlkqIW9WWzIG9t+34ZRZvNhqZvtjDbqqRpVRDff7lt8p5mI2lVv0aCMR79ur977JhJXjatKVOLVJNfNp3xrkpN203mL0NEhanXeRl5eVTUa+/tt2Duw+i2ychhSTfYd40ovOQrCy9VXZgW1oJR/LBv8GpLW5vWZvC8Q7OgXOMeLC+S+9sq/Shs2S6Te+cjT83qsa0/UjQU1cqmH+gOK99vF6TgZJmYtiqu69rswNWc2XAwAowEMwUzA6PAxGDmYDQYzvCL/RwFHBUcJRw1HEUcVRxlHHUCdcL5QZ1AnUCdQJ1QeFAr6yb4tHu3uM4V3MADft3/j6P6vn1cPngF7rtYENwH/IOYSsb0vphTJacKNNVqLoFztOJUuEDzLAYu0a7FoZy5fg1cYb9SwGOqY4acRrvUgHutZKxAcLTjkvf+Pt1/DtafwQz7YglT7JMKpDOyfeuzzxcEdodVSCrkFCdKlcaCUS1GWhOcGlf/Q0xwEXN1pi1Q50qJ2Ll2wHm3GEHRVwgtk+eqzI6qkGcL8sxJF1s/7UuDK+5ii0BVZ7bGq+scOOkxIPqAi8RhQPYBF7fDwLQPuCj/AsQ5YNYH3J0YHkH1AXeDhoG4D7j7Njyl+QnA2fAQuk/4yzyMOJc9prv8I0xw4D5ZjDDBmfvkMsIEx+6T0QgzPTlIrkaQ4Ox9rhs+Gx4cv8+NI+PEJ1F8hJwfJogBn35HhgmjoEvXIxcyiAKf3keY8Np3z8EIE0SBfz6G90DIM8xI5IggCvzzNMKEYaD/gQnCYP8Enq4nOsqc0f6hxurJIx4dXviLJMKfNss/R3l0Ig0JAAA=</t>
  </si>
  <si>
    <t>6EF8F645AAE49BEF6293A5D64FDC7C9B</t>
  </si>
  <si>
    <t>JChemExcelDQkAAB+LCAAAAAAAAACFVk1vozAQvfdXjDhvjMeAgSpJVbWXlfohbfewt5ULtEUKUAHNx7/fMU6a4GRxEjT2+D0Ptp9nMr/ZVitYF21XNvXCQ8Y9KOqsycv6feFtyjpvNt0MRYTezXKeEZbwdbfwPvr+89r3N5sNyz6KSm2bmmVN5Znx621XjjCbgDXtuy84R//P48PLwJmVdderOiuI1ZXX3eB8aDLVDy/znxB+pdp1WfsG7lft2sz2V3D942zb5d5xSXc0dktUeCtXBbw1baV6WAvO6Md/wHtRF63qixxed+QWDFPag+XV/PG+yb6qou6X80c9R5mp1UvffmXkqJpVkX3RdNT4eb/wKvSWc9U31W3bqh3olnYrBCVABaBCUBEoCSoGlYBKQSGnh8aRAEgIJAgSBgmEhEKCIeEE4YSeh3CCcIJwgnBC0kGtCv2Cv3efBa1zBXfwTM/x+7S3z0Pr+bt1wD3RvouFR/tAH4hZwHl6MAmTQSghZalMAkAkL73Kwe7de9CYGdFYHEBIY4GEQDv5obcf2xsU5I3iow3InwrASEdJASX5pQSMWRpzwqfkD1Kgk5NBLEEg+VF4sDuuImRcRjTEIkEGWRyd9ejokcyMsygKQ7s7E4ynxibyUn9M289ps6djXOyShPxvDS3nr02dnzShzBfeK3qDuH4Vbx0teRCXB02bFy3dXT2Bhp4SxJigpThNCMYELdxpQjgmaJl/E8QlQjQm6EsxHUGOCfoKTUeIxwR94aYjJGeLTqcjpGPCcJ+nQ+jxU4q5/w6OddwmXzg41omb/OLgWIdu8tH0DmB4geOQClpHb/KdgyMv7JuLYwnA5FTHepIzlWHiCGOpwKTs6TDClkGiU7zjDtu3figJDo4lA1NCHBxLBqbkODiWDEyJcnAsGZiS5uBYMjiUwHOOf5I4/UOhpuZZEfePFf5q7tNfm+U/l1uCPQ0JAAA=</t>
  </si>
  <si>
    <t>CBB0B5ACB851EA3E855FFB5E87873D18</t>
  </si>
  <si>
    <t>JChemExcelDQkAAB+LCAAAAAAAAACdlslu2zAQhu99igHPNcXFpsxAdhAklwJJAzQ99FYwEpMIsKRAUry8fYdivIh2paKJDZLD/xtuw6GT622xgrWtm7wqF4RTRsCWaZXl5euCbPIyqzbNhIsZJ9fLJEUt6stmQd7a9v0qijabDU3fbGG2VUnTqiC+/2rb5D3NRtKqfo0EYzz69XD/1DGTvGxaU6YWqSa/ajrjfZWatpvMX4aIClOv8zLy8qio197bb8Hch9Ftk5Hjkm6x7wZReMlXFl6qujAtrAWj+GFf4dWWtjatzeB5h2ZBucY9WH5JHu6q9KOwZbtMHpyPPDWrp7b+SNFQVCubfqA7rHy7W5CCk2Vi2qq4qWuzA1dzZsPBCDASzBTMDIwCE4OZg9FgOMMv9nMUcFRwlHDUcBRxVHGUcdQJ1AnnB3UCdQJ1AnVC4UGtrJvgz927xXWu4BYe8ev+vx/qj4f2afnoFbjvYkFwH/APYioZ0/tiTpWcKtBUq7kEztGKU+ECzbMYuES7Fsdy5vo1cIX9SgGPqY4ZchrtUgPutZKxAsHRjkve+/t0/zlYfwYz7IslTLFPKpDOyPatzz5fENgdVyGpkFOcKFUaC0a1GGlNcGpc/Q8xwUXM1YW2QJ0rJWKX2gHn3WIERYcQWibPVZmdVCHPFuSZky62ftiXBlfcxRaBqs5sjVfXOXDSU0D0AReJw4DsAy5uh4FpH3BRfgDEJWDWB9ydGB5B9QF3g4aBuA+4+zY8pfkZwNnwELpP+Ms8jDiXPaa7/CNMcOA+WYwwwZn75DLCBMfuk9EIMz07SK5GkODsfa4bPhseHL/PjSPjxGdRfIJcHiaIAZ9+R4YJo6BL1yMXMogCn95HmPDad8/BCBNEgX8+hvdAyAvMSOSIIAr88zTChGGg/4EJwmD/BJ6vJzrJnNH+ocbq2SMeHV/4L0mEP22WfwBTZElDDQkAAA==</t>
  </si>
  <si>
    <t>58069F463BFAACEB5242AF21ECE558ED</t>
  </si>
  <si>
    <t>JChemExcelDAkAAB+LCAAAAAAAAACdVk1v2zAMvfdXEDovsijFclwkKYr2MqDdgLWH3QbVVlsDsV3Ybj7+/SgraWIns4EldiSR74kSRVKZ32zzFaxtVWdlsWDIBQNbJGWaFW8LtsmKtNzUE5QhspvlPCEs4Yt6wd6b5uM6CDabDU/ebW62ZcGTMmdef72tsw5mo3hZvQVSCAx+Pz48tZxJVtSNKRJLrDq7rlvhQ5mYpl3MP0wEuanWWRF4eJBXaz/bHyncI/i2TtlxS3ekuyUqvGYrC69llZsG1lJwesQ3eLOFrUxjU3jZkVhyjMkHy6v5432ZfOa2aJbzRzdHlpjVU1N9JiTIy5VNPmk66ny/X7Ac2XJumjK/rSqzA9dzYoNgJBgFZgomBKPBRGBmYGIwKOglPRIACYEEQcIggZBQSDAknCScdPMQThJOEk4STmo6qJV1C3zefVja5wru4Ce9/vujM/Ljw6/TtHryu1ww8gN9IOJKiPjQzLhWUw0xj/VMASJJaSlfrSR1GAEq0sfy2IZOHwNq0msNGPE4EsSPSa5iIJ9rFWmQSHLa+n76vbHuCkLSRQqmpFMalBOKw2iv8w2D3XEXtBAkH0quImqQa3E2IqSmZiJ4JGbTw3Cv7En/aziRXE5dq7jAS+NLlimCgq8QWs5fyiI96UKWLtgLsja2ftnXmnbcxhaDskptRanrJnDQU4LsElwkDhNUl+Didpgw7RJclH8R5CVC2CW4nBi2oLsEl0HDhKhLcPk2TJh1CW12Dm8iPmfgsA034ynF5/4Ip3fevlaMcHpH7mvLCKd36r4WjXB6B+9r1wgnPDtKjIYdjb3T96VxxEx0FsQnlMtmeiHgq++ImV4Q+Go9ko+9KPDVfYTTz/r2Nhjh9KLA3x7DPpDqAmckcmQvCvztNMIJL/htjNMLg8MNeL6f4KRwBod7mrpnd3hwvOCv5gH9s1n+BS6Cg0gMCQAA</t>
  </si>
  <si>
    <t>FCD86F8CFB3AB86E6F6FFED88708A4D2</t>
  </si>
  <si>
    <t>JChemExcelDQkAAB+LCAAAAAAAAACFVk1vozAQve+vGHHeGI8BA1WSqmovK7VbabuHva1coC1SgApoPv79jnG+cLI4CbI9854H2288md9uqxWsi7Yrm3rhIeMeFHXW5GX9vvA2ZZ03m26GIkLvdjnPCEv4ult4H33/eeP7m82GZR9FpbZNzbKm8oz/ZtuVI8wmYE377gvO0f/z9PgycGZl3fWqzgpideVNNxgfm0z1w8v8J4RfqXZd1r6B+1W7NrP9FVz/ONt2uXda0j357ogKb+WqgLemrVQPa8EZ/fh3eC/qolV9kcPrjsyCYUp7sPw2f3posq+qqPvl/EnPUWZq9dK3XxkZqmZVZF80HXV+PCy8Cr3lXPVNdde2age6p80KQQlQAagQVARKgopBJaBSUMjpIT8SAAmBBEHCIIGQUEgwJJwgnNDzEE4QThBOEE5IOqhVoV/w9+6zoHWu4B6e6Tl9f+7b56H3fOwd/bTvYuHRPtAHYhZwnh6ahMkglJCyVCYBIJKVXuXQ7s170JgZkS8OICRfICHQRn4Y7X37BgVZo/jUBmRPBWCko6SAkuxSAsYsjTnhU7IHKdDJySCWIJDsKDzYnVYRMi4jcrFIUIMsji5GdPRIzYyzKApDezgTjKemTeS18Zi2n9NmT8e4OiQJ+UcNLeevTZ2fdaHMF94reoO4fhVvHS15EJcHTZsXLeWunkBDzwliTNBSnCYEY4IW7jQhHBO0zI8EcY0QjQk6KaYjyDFBp9B0hHhM0Ak3HSG5WHQ6HSEdE4Z8ng6h/ecUk/8OjnXc5r5wcKwTN/eLg2MdurmPpncAwysch1TQOnpz3zk48sq+uTiWAMyd6lhPcqEyTBxhLBWYK3s6jLBlkOgr3pHDdtYPJcHBsWRgSoiDY8nAlBwHx5KBKVEOjiUDU9IcHEsGhxJ4yfHPLk7/UKipe1HE/VOF/zb36a/N8h/L3o0gDQkAAA==</t>
  </si>
  <si>
    <t>7B3DB3267C2409574A6581381F2F5913</t>
  </si>
  <si>
    <t>JChemExcelxAgAAB+LCAAAAAAAAACNVk1P4zAQvfMrRj5vHY/dfKG0CMFlJVikhcPeViYxEKlJUBL68e93HFPapN2EtpHtmfdmHPt53ORqW6xgbeomr8oFQy4YmDKtsrx8XbBNXmbVppmh9JFdLZOUsIQvmwV7a9v3S8/bbDY8fTOF3lYlT6uCOf/ltsl7mI3iVf3qSSHQ+3N/99hxZnnZtLpMDbGa/LLpjHdVqttuMv9J4RW6Xuel5+BeUa9dtL9S2J/g2yZjh1e6Id81UeElXxl4qepCt7CWgtNP/IBXU5patyaD5x2ZJceY1mB5kdzfVulHYcp2mdzbGHmqV49t/ZGSoahWJv2gcNT5ebtgBbJlotuquK5rvQPbs2aNoCVoBXoO2gcdgA5BR6Bj0CjoIT8SAAmBBEHCIIGQUEgwJJwknLRxCCcJJwknfdqklbGTe9q9G3rHFdzAAz32++uo70bH7YPz04rLBaMVoA+EXAkR75uIB2oeQMzjIFKASFaaBEoy+yGgInssD61v/TFgQP4gAAx5HArixWRXMdAqByoMvuJ8hv1M0s/sky9UMCefCkBZo9iPPn2uYbA7zF5xGUofkIeKGkGAidFMcD8Mv8XYQ2c0+3l4Zix5FNlW8cA/Nx7wXHQSi/ellmXyXJXZURfybMGekXUy+m1eGnrVTkYMqjozNZ1SG8BCjwmyT7CiGyeoPsFKdJww7xOsoL8I8hzB7xOs/MczBH2CPSzjhLBPsEdrfErRCQHFeIq4z3DndpxiQ/Y43Tmf4Aw23NWFCc5gz10dmeCok03BiX3Hwca7MjW+zjjYe1fWJvIEJ4o8opxPMxCAq5wTaQYacJV2gjNUQVeZJw7kQAWukk9whse+q/zjayDlGc5UsRiowN0sE5yhDKJvcAYy2N9ep+/jHVVBb3+/Uvfk7vUOF/NF4tE/kuU/9eSV+sQIAAA=</t>
  </si>
  <si>
    <t>471740BE5548FF4C51247A8CE73A2617</t>
  </si>
  <si>
    <t>JChemExcelwAgAAB+LCAAAAAAAAACNVk1vozAQvfdXjHzeGI/5dEVSVe1lpXYrbfewt5ULtEUKUAHNx7/fMQ5NIFnYBDRm5j0Ptp/HxDe7Yg2brG7yqlwy5IJBViZVmpdvS7bNy7TaNguUPrKbVZwQlvBls2Tvbftx7Tjb7ZYn71mhd1XJk6pgNn69a/IBZuvyqn5zpBDo/H58eO44i7xsWl0mGbGa/LrpnA9VotvuZf6Rwil0vclLx8Kdot7Y3v5IYS7Bd03KjkO6o9gtUeE1X2fwWtWFbmEjBadLfIO3rMxq3WYpvOzJLTkqmoPVVfx4XyWfRVa2q/jR9JEnev3c1p8JOYpqnSWf1B01vt8vWYFsFeu2Km7rWu/BtIxbI2gJ2gXtgfZBB6BD0BFoBRoF3RRHAiAhkCBIGCQQEgoJhoSThJOmH8JJwknCSZ8WaZ2Zl/u1/8hojGu4gye6j/8fB/vUtZ6+WocozbhcMpoB+oHHXaUU+Dx03QBCLoLQ7U3EPSEUKIp5QW8Ozv+IDTs7ZECSWRC5RysJTANFl+I+xX3yKwkYGL8CDMkfkJ+WJhQug/3x3QX3PIIuBHeliPpH5CoiI3noH59G0AXyKDBW8sA11uMYWqs8EcKCskfG9v4ed+AdOve4VAovZ7z0REpxvqSyil+qMj1pQp4u2QuyTkM/s9eGRtppiEFVp1lNW9R0YKCnBDkkGMVNE9whwehzmuANCUbNXwR5ieAPCUb70xmCIcHslOkM4ZBg9tV0huhs0Go6gxoSum07ncLETyl2m89wRstty8IMZ7TitozMcEaLbsvO9Aygd4EzIxUcLb0tazOc4MK8zXFGArClc2Y80ZnKMJpJM1KBrczTaeRYBpGp5DN7eLzru8o/wxnJwJ4UM5yRDOzJMsMZycCeRDOckQz6k+uc45wUQac/W6l5du46x0P5Knboa2T1FxsS9JHACAAA</t>
  </si>
  <si>
    <t>935A7A15B9A77B07B34DFA3298648E9A</t>
  </si>
  <si>
    <t>JChemExcelwggAAB+LCAAAAAAAAACFVttO4zAQfecrRnneOh67uaG0CMHLSrBICw/7tjKJgUhNgpLQy9/vOG5p43YTaDX2zDkeX47HTW+25QrWummLulp4yLgHusrqvKjeF96mqPJ6085QBOjdLNOMsISv2oX30XWf176/2WxY9qFLta0rltWlZ+PX27YYYDaS1c27LzhH/8/jw3PPmRVV26kq08Rqi+u2dz7Umer6yfwnhV+qZl1UvoX7ZbO2o/0V3Hw427a5d1zSHcVuiQpvxUrDW92UqoO14Iw+/Ae860o3qtM5vO7ILRgmtAfLq/Txvs6+Sl11y/TRjFFkavXcNV8ZOcp6pbMvGo4aP+8XXoneMlVdXd42jdqBaRm3QlAClAQ1BxWACkFFoGJQCSjk9KU4EgAJgQRBwiCBkFBIMCScIJww4xBOEE4QTgR0SCttJvey+9S0xhXcwRN9j/+/9vapbz19t/ZR2nGx8GgH6A8iJjlPDiZmoZyHkLAkjCUgkpcmcbB79x40ZAYUiyTMKSZDkMbJD719bG9QkDeIjlaSPxGAgcmSAIbkD0PAiCURJ3xCfpkAnVkoo9CD3XH2kiHSDiELIjKcxfysN+MsklECM3JzY92+ZHxubYyX+g5vmGQ/gYuZL/VIK/63WJbpa13lJ00o8oX3il6vot/6raWV9iryoG5y3dAlNQMY6ClBDAlGc+MEOSQYhY4T5kOC0fM3QVwiBEOCUf94hnBIMHdlPEM0JJibNZ4hPlt0Mp4hGRL6izuewsRPKfaiT3Cc47aFYYLjnLgtJBMc59Bt4RnfAZxf4ExIBZ2jt4VtghNe2LcpjiMAWzwn1hOfyRLjiTSOCmxtHk8jXBnEppZP3GH31ve1f4LjyMC+FRMcRwb2bZngODKwb9EEx5HB4e065/gnRdA/vK7UPHt5/eOzfJX69Htk+Q9haNW4wggAAA==</t>
  </si>
  <si>
    <t>6470191F8D6A23E5D1009D65D99CBAE7</t>
  </si>
  <si>
    <t>JChemExcelwwgAAB+LCAAAAAAAAACFVktvozAQvu+vGPm8NR6bR6hIqqq9rNTuSts97G3lgtsiBaiA5vHvd4ybB5BCArE9830e2/NwkptdsYaNqZu8KpcMuWBgyrTK8vJ1ybZ5mVXb5gplgOxmlaSEJXzZLNlb275fe952u+Xpmyn0rip5WhXM6a93Td7DbBWv6ldPCoHe38eHp45zlZdNq8vUEKvJr5tO+FCluu0W84UJr9D1Ji89B/eKeuNm+yeFfQTfNRk7bemOdLdEhZd8beClqgvdwkYKTo/4Dq+mNLVuTQbPexJLjjGdwepb8nhfpR+FKdtV8mjnyFO9fmrrj5QERbU26QdNR50f90tWIFsluq2K27rWe7A9K9YIWoJWoH3QAegQdAR6AToGjYJe0iMBkBBIECQMEggJhQRDwknCSTsP4SThJOFkQE5aG7u4P/t3Q3tcwx38otd9f45Gh18r77R04nLJ6AToAxFXQsSHZsFD5YcQ8zhcKEAkKS3i2EpSBxGgIn0sT21g9TFgSPowBIx4HAnixyRXMdBphyo6TvtppG85IF2kwCedCkFZoTiMPnWuYbA/rZ4WgL4EyVVEDfJQjEaEDKm5EjwSweIw/FQOpF8MvxJLLn3bKi7w0viSSQoW7xgtq+S5KrOzLuTZkj0j68Lot3lpaKtdGDGo6szUlKV2Ags9J8g+wQbdNEH1CTZEpwl+n2AD+kiQlwhBn2DDf9pC2CfYZJkmRH2CTa1pwqJP6BJxehPxmIHTNuyM5xSX5jOcgb9dWZjhDFzuysgMZ+B1V3ZmOP7ILTjjeRy43lW1GTPhKCDPKJfNDPzvCueMmUEIuEI7wxkEgSvMM/k4iAJXyGc4w6zvCv/0GUh5gTNXKwZR4C6WGY4/PrdZziAMDpfXeD/eWRH0DtcrdUdXr3e6l78lHv0hWf0HS0C2dMMIAAA=</t>
  </si>
  <si>
    <t>FD6D915A37B01A747A98E5FB94570FF2</t>
  </si>
  <si>
    <t>JChemExceleQgAAB+LCAAAAAAAAACNVttuozAQfe9XjPy8MR6bS6hIqqp9WantStt92LeVC26LFKACmsvf7zhuLkAWNoEYz5wzg+3jcZKbbbGCtambvCoXDLlgYMq0yvLybcE2eZlVm2aGMkB2s0xSwhK+bBbsvW0/rj1vs9nw9N0UeluVPK0K5vzX2ybvYDaKV/WbJ4VA7/fjw/OeM8vLptVlaojV5NfN3vhQpbrdv8w/UniFrtd56Tm4V9RrF+2PFPYSfNtk7DSkO/LdEhVe85WB16oudAtrKThd4hu8mdLUujUZvOzILDnGNAfLq+Txvko/C1O2y+TRxshTvXpu68+UDEW1MuknhaOH7/cLViBbJrqtitu61juwT9asEbQErUD7oAPQIegI9Bx0DBoF3eRHAiAhkCBIGCQQEgoJhoSThJM2DuEk4aRPC7Qy9sV+7T4MjW8Fd/CDbvd9Ous9nf1a695Hcy0XjMZOH4i4EiI+NHMeKj+EmMfhXAEiWSn9sZXkDiJARf5YntrA+mPAkPxhCBjxOBLEj8mu4kO4r+DdjAH5IgU++VQIyhrFofflcw2D3emtFZ/PVQCSK58a5EE06BFSUTMTPFLhsfvl7Fn/rzuTXEa2VVz4l/qXUpEsvKMulslLVWZnj5BnC/aCbC+Yn+a1oSHuBcOgqjNT0360ASz0nCC7BCuvcYLqEqwYxwl+l2CleyTIS4SgS7BCH88Qdgl2W4wToi7BbqJxwrxL2G+58UHEQwaO57ARzyluQ09weuvtCsAEp7fkrmBMcNRgijEYnwDsrburRxNpgoG4cEIs2Ft8V/Im0vTW35XICU5PAq6kTnB6InAleGI/9lTgSvb4HMj+rrecCeXIngrckTDBUcN5m+T0ZHA4dobj8c4Kmnc4FOlxcGB6p9P0KvHob8TyL1e0Owd5CAAA</t>
  </si>
  <si>
    <t>7D2ED465587989503CEF968E5A798EAA</t>
  </si>
  <si>
    <t>JChemExcelfQgAAB+LCAAAAAAAAACFVslu2zAQvfcrBjw3FBetgewgSC4FkgZoeuitYCQmEWCJgaR4+fsOtdgWnUq2haFm3uNweRw6vdmXG9jquilMtSKcMgK6ykxeVG8rsiuq3OyaKy4CTm7WaYZYxFfNiry37ce15+12O5q961LtTUUzU5I+fr1viglmJ6mp3zzBGPf+PD48d5yrompaVWUaWU1x3XTOB5OpthvMf1J4paq3ReX1cK+st31vfwWzP0b3TU5OU7rD2C1S4bXYaHg1dala2ApG8ce+w5uudK1ancPLAd2C8gTXYP0tfbw32Wepq3adPto+ikxtntv6M0NHaTY6+8TusPHjfkVKTtapak15W9fqALZl3YqDEqAkKB9UACoEFYGKQSWgOMMH4xwBHBEcIRwxHEEcURxhHHECccL2gziBOOHjBm20Hdjvw4fG+W3gDp7wOX1/Dvapaz0dW10M11qsCM4dP8A5lQxTJDQJYzma0etEYxpKPxxNhDGWQICxSIKPThmORtoYG2MDcuBxgTaITlYiKhHAA5ssAR6iP0RcRJOI4WAS9MuEwOE0bEmZHwYgqIjQMBpJNFcYlBItp0FkraDSP38f4g58eB36GnqeJhjejh1KGsdziabvKA3vqI11+mKq/KwJRb4iL5x0ovmlXxucZScaAqbOdY1n0nZgoecEMSVYic0T5JRgBTlP8KcEK98jQXxFCKYEK/b5DOGUYI/GfIZoSrAHaT5DfDHpZD5DMiV053Q+hY2fU/pzvcBxtruvAwscZ8f7urHAcTa9rzPzK8D9LzgLUuHO1vd1bIETfrFuSxxHAH2tXJhPfCFLHi+kcVTQl+L5NMKVQWxL98IZdk99V+oXOI4M+qthgePIoL9KFjiODMar55LjnRU0b7wYsXlxaXqnG/Vb6uFfifU/C75XRn0IAAA=</t>
  </si>
  <si>
    <t>312D4518CCD3CEFBB7B2ABBE0FBD4059</t>
  </si>
  <si>
    <t>JChemExceleggAAB+LCAAAAAAAAACFVk1vozAQvfdXjHzeGI/5rkiqqr2s1G6lbQ97WzngtEgBKqD5+Pc7xkkTSBaSoLFn3vNg+3mc5G5XrGGj6yavyjlDLhjoMq2yvHyfs21eZtW2maH0kd0tkpSwhC+bOfto289bx9lutzz90IXaVSVPq4LZ+O2uyXuYrcur+t2RQqDz5/nptePM8rJpVZlqYjX5bdM5n6pUtd3L/CeFU6h6k5eOhTtFvbGj/ZXC/ATfNRk7TemBYvdEhVW+1rCq6kK1sJGC00/8gHdd6lq1OoPlntySY0xrsLhJnh+r9KvQZbtIns0YearWr239lZKjqNY6/aLhqPHzcc4KZItEtVVxX9dqD6Zl3ApBSVAuKA+UDyoAFYKKQMWgUNBDcSQAEgIJgoRBAiGhkGBIOEk4acYhnCSc9GiD1tq82Nv+U9P81vAAL/Scvr8O9qVrvXy3uhittZwzmjt9IOSuEPHRRDxwvQBiHgeRC4jkpfRHe3AfQH2mT7HQBY9ibgCucYpj7xA7GJTk9cOTdckfS0DfZIkBA/IHAWDI41AQPia/GzPYn97a48KnpJL7SAZ56F30zPaSmQnuBzEOuzPaZmFtFF7r92mHMYfs8Ry2S7pwvoWxSJZVmZ01Ic/mbImsU8xvvWpojp1iGFR1pms6kGYAAz0nyD7B6Guc4PYJRo3jBK9PMNr9JshrBL9PMEofzxD0CeZcjGcI+wRzisYzRBeTjsczxH1Cd0jHU5j4OcUe6gnOYLttEZjgDHbcFo0JzmDTbZEZXwH0rnAmpIKDrbdFbIITXFm3Kc5AALZQTswnulAZRhNpBiqwdXg8jRzKIDJ1e+IMD099V+cnOAMZ2HthgjOQgb1HJjgDGRzvnUuOc1bQnOOtSM2LG9M5Xac3iUP/Ixb/AG9gWPF6CAAA</t>
  </si>
  <si>
    <t>3973A70ED5555C1AFC093ABE0F5DFA62</t>
  </si>
  <si>
    <t>JChemExcelewgAAB+LCAAAAAAAAACNVttuozAQfe9XjPy8MR4TbhVJVbUvK7VbaduHfVu54LZIASqgufz9jnFzwelCE5DtmXPGt+Mx6dW2XMFaN21RVwuGXDDQVVbnRfW6YJuiyutNO0MZILtaphlhCV+1C/bWde+XnrfZbHj2pku1rSue1SWz/sttWwwwG5/XzasnhUDvz/3dY8+ZFVXbqSrTxGqLy7Y33tWZ6vrB/KcLr1TNuqg8C/fKZm2j/ZXCPIJv25wdp3RDvmuiwkux0vBSN6XqYC0Fp0f8gFdd6UZ1OofnHZklx4TWYHmR3t/W2Uepq26Z3psYRaZWj13zkZGhrFc6+6BwVPl5u2AlsmWqurq8bhq1A1MzZoWgJCgf1BxUACoEFYGKQSWgUNBLfiQAEgIJgoRBAiGhkGBIOEk4aeIQThJOzmmDVtoM7Gn3rml+K7iBB3rN/5dTPy0frJfWWi4YzZ1+EHFfiGRfxDz05yEkPAljHxDJSt2jJHMQAfpkT+SxDIw/AQzJH4aAEU8iQbyE7H5y4H+G+ww+7DEgX+TDnHx+CL4xin3r02cLBrvjqAk3j2JAHou+EP5EayZ4IGgFv4OZIZeRKd225DGa0udB/FXb4dmwpAvvIIxl+lxX+UkVinzBnpH1ivmtX1qaY68YBnWT64YOpAlgoKcEOSQYfY0T/CHBqHGcMB8SjHYPBPkVIRgSjNLHewiHBHMuxgnRkGBO0fiQ4jMCivEukiHDHtFxigk54PRHeoLjbLhNARMcebbAOLHp6Oy6zTDja4bOxtuMNNFPcKYunFALOrtvk95EN44AbJKc4DgasEl1guOqoE/CEwfSUYFN2uNrIN1jbzgTypGOCuylMMFxZRB9g+PIYH/xnM/HO8lo3v5apOrZlekd79OL1KMPieU/s+JLeXsIAAA=</t>
  </si>
  <si>
    <t>005B30CFBB8B88F4DCC629E39DA00018</t>
  </si>
  <si>
    <t>JChemExcelMAgAAB+LCAAAAAAAAACFVUtvozAQvvdXjHzeGj94hIikqtrLSm1X2u5hbysHnBYp4ApoHv9+x7h5ACkkIbZnvm+GsWfGyd2+2MBWV3VuygXhlBHQZWqyvHxbkF1eZmZX33IRcHK3TFLEIr6sF+S9aT7mnrfb7Wj6rgu1NyVNTUGcfr6v8w5mJ6mp3jzBGPf+Pj+9tpzbvKwbVaYaWXU+r1vhk0lV077MNy68QlXbvPQc3CuqrbP2TzD7Y3RfZ+Qc0gPq7pEK63yjYW2qQjWwFYzij/2AN13qSjU6g9UBxYLyGPdgeZM8P5r0s9Bls0yerY08VZvXpvpMUVCYjU4/0RxOfj4uSMHJMlGNKe6rSh3AzqxYcVAClATlgwpAhaAiUDNQMSjO8EE9RwBHBEcIRwxHEEcURxhHnECcsHYQJyQezkbbl/pz+NAY2wYe4Bc+7vtyWr1c/FtZq8FdFguCUeMHIioZi4/DjIbSDyGmcTiTwDlK0fFpFKgOIuAS9bE4j4HVx8BD1Ich8IjGEZNHM19Gu54C1EUSfNTJEKQVsuPqS+cGAofz20o6mwUMBJU+DpwG0WCFSInDLaORPC+/lD3pcfmdWFDRsiRl/rX1NR+YAd4pBZbJypTZxRTybEFWnLS58Vuva4ytzQ0Cpsp0haVnDVjoJUF0CTaTxgmyS7B5N07wuwSbpSeCuEYIugSb0+Mewi7BVsA4IeoSbL2ME2ZdQltd40HEQwYf92EtXlJc7U5weuftan2CIwbbxf3xYHjv0F0rmXDjDxLlgnLdTe/kXbeacNM7fNfdJji983fdcILTSwHXPSc4vSRw3XZ8D0Q/CyxnInNEv+rbbj7BEcN9m+T00uB4Ywzj8S6ak3e8y3A6uOe88yV4k3h4+y//A4je6e0wCAAA</t>
  </si>
  <si>
    <t>47C21F521E28C48B8459DC2907E8A6DB</t>
  </si>
  <si>
    <t>JChemExcelMggAAB+LCAAAAAAAAACNVU1vozAQvfdXjHzeGI8dIEQkVdVeVmq70raHva1ccFqkgCug+fj3O4amCSSFTUA2M+/N+ON5HF/v8jVsTFlltlgw5IKBKRKbZsXrgm2zIrXbaoLSR3a9jBPCEr6oFuytrt/nnrfdbnnyZnK9swVPbM5a/3xXZR3MVnFbvnpSCPT+PNw/NZxJVlS1LhJDrCqbV43x3ia6bgbzTQov1+UmK7wW7uXlpo32Vwr3CL6rUnac0i35bogKq2xtYGXLXNewkYLTI37AqylMqWuTwsuezJJjRGuwvIof7mzykZuiXsYPLkaW6PVTXX4kZMjt2iQfFI46P+8WLEe2jHVt85uy1HtwPWfWCFqCVqCnoH3QAegQ9Ax0BBoFveRHAiAhkCBIGCQQEgoJhoSThJMuDuGkos1ZGzeo5/27obmt4RZ+0ev+j1/9xxPLbWNtfLTKcsFo1vSDkCshokMz44GaBhDxKJgpQCQrJUZJZj8EVGSP5LH1nT8CDMgfBIAhj0Jx5H2G+QzazeSTL1QwJZ8KQDmjOHx9+tqGwf44WsJFPg2Iz/ymEbORr4ngU/87zME5QS7lpW/Jw8C1ivvq0neP10YnCXhfGljGL7ZIT7qQpQv2gqwRx2+zqmhyjTgY2DI1JZ09F8BBTwmyS3BSGiaoLsEJb5gw7RKcTL8I8hLB7xKcqIczBF2COwLDhLBLcAdmeEizMwKK4RRRl9GexmGKC9nhNKd3hINni4UjO469LW+Lw/D8sbfrbTEZyTM9U8oJ5XKa3ta39WokTW/32/o2wukJoK2HI5yeBtr6OcLpq6Cpt8NrIPsqcJwR5cj+sW/q+QinL4PgPzg9GRzujPP5eCfVyTvcZtQ9u+m84zV4FXt0/y//Afbd9qwyCAAA</t>
  </si>
  <si>
    <t>17617F5742DBF4A091D9EF6C62A4B17A</t>
  </si>
  <si>
    <t>JChemExcelLggAAB+LCAAAAAAAAACNVUtvpDAMvvdXWDnvhDi8K2aqqr2s1G6lbQ97W6WQtkgDqYDO49+vA/OCmcLOgBzs74vj2HGSm02xhJWu6tyUc4ZcMNBlarK8fJ+zdV5mZl3PUPrIbhZJSljCl/WcfTTN57XjrNdrnn7oQm1MyVNTsM5+vanzHmbtclO9O1IIdP48Pjy3nFle1o0qU02sOr+uW+WDSVXTLuYbF06hqlVeOh3cKapVN9tfKewj+KbO2DGkO7LdEhXe8qWGN1MVqoGVFJwe8QPedakr1egMXreklhxj2oPFVfJ4b9KvQpfNInm0c+SpWj431VdKisIsdfpF09Hg5/2cFcgWiWpMcVtVagt2ZNUKQUlQLigPlA8qABWCikDFoFDQS3YkABICCYKEQQIhoZBgSDhJOGnnIZx0KTlLbRf1sv3UFNsS7uCJ3uP/104+taOnw4gstMtyzihq+oHHPSt8HrpuCCEXQejtRUQ2Wl9MNi/ci53yP2z9yXYekEoriLyjlASmwNAlux8B+qSPSR+Q3kUG2+NaBQ8CX8BMcBT+4VNSBlsRh8evAXSGPPCsJG9opctj30qPh9LKgMvgVL/H7Xi7yT3u43ceuy/Kv3MogEXyasrsZAh5NmevFJSF/NZvNcXWVgYDU2W6ooNnJ7DQU4LsE2wdjRPcPsFW3TjB6xNsjR4I8hLB7xNsRY97CPoEW//jHsI+wZ6WcQ/RWdDxuIe4T2gP47gLaz+ldId3gjNId3fYJziDjHfNYYIzSHrXTMZ3AL0LnIlSwUHqu2Y1wQku7NsUZ1AAXUOciCc6qzKMJtwMqqDrt+Nu5LAMItufJ87w8NS3/XyCMyiDrv9PcAZlsL8vzjnOSXNy9jcZDc9uOed4BV4lDt39i38xz+jPLggAAA==</t>
  </si>
  <si>
    <t>C9825538768DB5B427847C74C33D5DE7</t>
  </si>
  <si>
    <t>JChemExcelMAgAAB+LCAAAAAAAAACFVdtuozAQfe9XjPy8NR6bcKlIqqp9WandSts+7NvKBbdFCrgCmsvf7xhyg2QhAY09c44H28fj5HZTLGFlqjq35ZwhFwxMmdosLz/mbJ2XmV3X1yhnyG4XSUpYwpf1nH02zdeN563Xa55+mkJvbMlTW7AufrOp8x5mrbitPjwpBHp/nh5fWs51XtaNLlNDrDq/qVvno011037Mf1J4ha5Weel1cK+oVt1of6Vwj+CbOmPHKd1T7I6o8J4vDbzbqtANrKTg9Igf8GFKU+nGZPC2JbfkGNMaLK6SpwebfhembBbJkxsjT/Xypam+U3IUdmnSbxqOGj8f5qxAtkh0Y4u7qtJbcC3n1ghaglagfdAz0AHoEHQEOgaNgl6KIwGQEEgQJAwSCAmFBEPCScJJNw7hpKLNWRr3Ua/bL0NzW8I9PNN7/P/a2ee29XxoUYRWWc4ZzZp+EHIlRLw3EQ+UH0DM4yBSgEheSry3O/cO1GfOKBYq8CmmAlDOKfa9XWxnUJJ3Fh6tIn8sAWcuSwwYkD8IAEMeh4Kmuj1+reKSpAPIg4iM4DGe9a4F0Z1F7otLfclj31nFQ7zUH/D6SXYfcDFz1yMFeAcJLJI3W2YnTcizOXtD1mrjt3mvaW6tNhjYKjMVHT03gIOeEmSf4JQ0TlB9gtPdOMHvE5xKDwR5iTDrE5ymxzMEfYI7AeMZwj7BnZfxDNHZpOPxDHGf0B7H8RQufkrpju8EZ7Dd3XGf4Ax2vCsPE5zBpnflZHwF0L/AmZAKDra+K1cTnODCuk1xBgLoSuLEfKIzWWI0kWaggq7ijqeRQxlErkJPnOHhqW8r+gRnIIPuBpjgDGSwvzHOOd5JcfL2dxk1z+4573gJXiUe3f6Lf364v1gwCAAA</t>
  </si>
  <si>
    <t>Smiles</t>
  </si>
  <si>
    <t>Cl.COC1=C(C=C(NC(=O)CCOCCOCCOCCOCCN)C=C1)N1CCC(=O)NC1=O |c:24,t:2,4,(;7.3,4.01,;7.3,2.47,;8.63,1.7,;8.63,.16,;9.97,-.61,;11.3,.16,;12.64,-.61,;13.97,.16,;13.97,1.7,;15.3,-.61,;16.64,.16,;17.97,-.61,;19.3,.16,;20.64,-.61,;21.97,.16,;23.3,-.61,;24.64,.16,;25.97,-.61,;27.31,.16,;28.64,-.61,;29.97,.16,;31.31,-.61,;32.64,.16,;33.97,-.61,;11.3,1.7,;9.97,2.47,;7.3,-.61,;7.3,-2.15,;5.97,-2.92,;4.63,-2.15,;3.3,-2.92,;4.63,-.61,;5.97,.16,;5.97,1.7,)|</t>
  </si>
  <si>
    <t>Cl.COC1=C(C=C(C=C1)C(=O)NCCOCCOCCOCCOCCN)N1CCC(=O)NC1=O |c:4,6,t:2,(;4.4,-.25,;5.73,-1.02,;7.07,-.25,;8.4,-1.02,;9.73,-.25,;9.73,1.29,;8.4,2.06,;7.07,1.29,;11.07,2.06,;11.07,3.6,;12.4,1.29,;13.74,2.06,;15.07,1.29,;16.4,2.06,;17.74,1.29,;19.07,2.06,;20.4,1.29,;21.74,2.06,;23.07,1.29,;24.4,2.06,;25.74,1.29,;27.07,2.06,;28.41,1.29,;29.74,2.06,;31.07,1.29,;32.41,2.06,;8.4,-2.56,;9.73,-3.33,;9.73,-4.87,;8.4,-5.64,;8.4,-7.18,;7.07,-4.87,;7.07,-3.33,;5.73,-2.56,)|</t>
  </si>
  <si>
    <t>Cl.COC1=C(C=CC(NC(=O)CCOCCOCCOCCN)=C1)N1CCC(=O)NC1=O |c:4,21,t:2,(;7.3,2.98,;7.3,1.44,;8.63,.67,;8.63,-.87,;9.97,-1.64,;11.3,-.87,;11.3,.67,;12.64,1.44,;13.97,.67,;13.97,-.87,;15.3,1.44,;16.64,.67,;17.97,1.44,;19.3,.67,;20.64,1.44,;21.97,.67,;23.3,1.44,;24.64,.67,;25.97,1.44,;27.31,.67,;28.64,1.44,;29.97,.67,;9.97,1.44,;7.3,-1.64,;7.3,-3.18,;5.97,-3.95,;4.63,-3.18,;3.3,-3.95,;4.63,-1.64,;5.97,-.87,;5.97,.67,)|</t>
  </si>
  <si>
    <t>Cl.COC1=C(C=C(NC(=O)CCOCCOCCOCCN)C=C1)N1CCC(=O)NC1=O |c:21,t:2,4,(;7.3,3.97,;7.3,2.43,;8.63,1.66,;8.63,.12,;9.97,-.65,;11.3,.12,;12.64,-.65,;13.97,.12,;13.97,1.66,;15.3,-.65,;16.64,.12,;17.97,-.65,;19.3,.12,;20.64,-.65,;21.97,.12,;23.3,-.65,;24.64,.12,;25.97,-.65,;27.31,.12,;28.64,-.65,;29.97,.12,;11.3,1.66,;9.97,2.43,;7.3,-.65,;7.3,-2.19,;5.97,-2.96,;4.63,-2.19,;3.3,-2.96,;4.63,-.65,;5.97,.12,;5.97,1.66,)|</t>
  </si>
  <si>
    <t>Cl.COC1=C(C=C(C=C1)C(=O)NCCOCCOCCN)N1CCC(=O)NC1=O |c:4,6,t:2,(;4.4,.11,;5.73,-.66,;7.07,.11,;8.4,-.66,;9.73,.11,;9.73,1.65,;8.4,2.42,;7.07,1.65,;11.07,2.42,;11.07,3.96,;12.4,1.65,;13.74,2.42,;15.07,1.65,;16.4,2.42,;17.74,1.65,;19.07,2.42,;20.4,1.65,;21.74,2.42,;23.07,1.65,;24.4,2.42,;8.4,-2.2,;9.73,-2.97,;9.73,-4.51,;8.4,-5.28,;8.4,-6.82,;7.07,-4.51,;7.07,-2.97,;5.73,-2.2,)|</t>
  </si>
  <si>
    <t>Cl.COC1=C(C=CC(NC(=O)CCOCCOCCN)=C1)N1CCC(=O)NC1=O |c:4,18,t:2,(;7.3,3.08,;7.3,1.54,;8.63,.77,;8.63,-.77,;9.97,-1.54,;11.3,-.77,;11.3,.77,;12.64,1.54,;13.97,.77,;13.97,-.77,;15.3,1.54,;16.64,.77,;17.97,1.54,;19.3,.77,;20.64,1.54,;21.97,.77,;23.3,1.54,;24.64,.77,;25.97,1.54,;9.97,1.54,;7.3,-1.54,;7.3,-3.08,;5.97,-3.85,;4.63,-3.08,;3.3,-3.85,;4.63,-1.54,;5.97,-.77,;5.97,.77,)|</t>
  </si>
  <si>
    <t>Cl.COC1=C(C=CC(=C1)C(=O)NCCOCCOCCN)N1CCC(=O)NC1=O |c:4,6,t:2,(;7.3,2.94,;7.3,1.4,;8.63,.63,;8.63,-.91,;9.97,-1.68,;11.3,-.91,;11.3,.63,;9.97,1.4,;12.64,1.4,;12.64,2.94,;13.97,.63,;15.3,1.4,;16.64,.63,;17.97,1.4,;19.3,.63,;20.64,1.4,;21.97,.63,;23.3,1.4,;24.64,.63,;25.97,1.4,;7.3,-1.68,;7.3,-3.22,;5.97,-3.99,;4.63,-3.22,;3.3,-3.99,;4.63,-1.68,;5.97,-.91,;5.97,.63,)|</t>
  </si>
  <si>
    <t>Cl.COC1=C(C=C(NC(=O)CCOCCOCCN)C=C1)N1CCC(=O)NC1=O |c:18,t:2,4,(;7.3,3.96,;7.3,2.42,;8.63,1.65,;8.63,.11,;9.97,-.66,;11.3,.11,;12.64,-.66,;13.97,.11,;13.97,1.65,;15.3,-.66,;16.64,.11,;17.97,-.66,;19.3,.11,;20.64,-.66,;21.97,.11,;23.3,-.66,;24.64,.11,;25.97,-.66,;11.3,1.65,;9.97,2.42,;7.3,-.66,;7.3,-2.2,;5.97,-2.97,;4.63,-2.2,;3.3,-2.97,;4.63,-.66,;5.97,.11,;5.97,1.65,)|</t>
  </si>
  <si>
    <t>Cl.COC1=C(C=C(C=C1)C(=O)NCCCOCCCN)N1CCC(=O)NC1=O |c:4,6,t:2,(;7.3,4.08,;7.3,2.54,;8.63,1.77,;8.63,.23,;9.97,-.54,;11.3,.23,;11.3,1.77,;9.97,2.54,;12.64,-.54,;12.64,-2.08,;13.97,.23,;15.3,-.54,;16.64,.23,;17.97,-.54,;19.3,.23,;20.64,-.54,;21.97,.23,;23.3,-.54,;24.64,.23,;7.3,-.54,;7.3,-2.08,;5.97,-2.85,;4.63,-2.08,;3.3,-2.85,;4.63,-.54,;5.97,.23,;5.97,1.77,)|</t>
  </si>
  <si>
    <t>Cl.COC1=C(C=CC(NC(=O)CCCOCCCN)=C1)N1CCC(=O)NC1=O |c:4,17,t:2,(;7.3,3.14,;7.3,1.6,;8.63,.83,;8.63,-.71,;9.97,-1.48,;11.3,-.71,;11.3,.83,;12.64,1.6,;13.97,.83,;13.97,-.71,;15.3,1.6,;16.64,.83,;17.97,1.6,;19.3,.83,;20.64,1.6,;21.97,.83,;23.3,1.6,;24.64,.83,;9.97,1.6,;7.3,-1.48,;7.3,-3.02,;5.97,-3.79,;4.63,-3.02,;3.3,-3.79,;4.63,-1.48,;5.97,-.71,;5.97,.83,)|</t>
  </si>
  <si>
    <t>Cl.COC1=C(C=C(NC(=O)CCCOCCCN)C=C1)N1CCC(=O)NC1=O |c:17,t:2,4,(;7.3,3.94,;7.3,2.4,;8.63,1.63,;8.63,.09,;9.97,-.68,;11.3,.09,;12.64,-.68,;13.97,.09,;13.97,1.63,;15.3,-.68,;16.64,.09,;17.97,-.68,;19.3,.09,;20.64,-.68,;21.97,.09,;23.3,-.68,;24.64,.09,;11.3,1.63,;9.97,2.4,;7.3,-.68,;7.3,-2.22,;5.97,-2.99,;4.63,-2.22,;3.3,-2.99,;4.63,-.68,;5.97,.09,;5.97,1.63,)|</t>
  </si>
  <si>
    <t>Cl.COC1=C(C=CC(=C1)C(=O)NCCCOCCCN)N1CCC(=O)NC1=O |c:4,6,t:2,(;11.3,3.34,;9.97,2.57,;9.97,1.03,;8.63,.26,;8.63,-1.28,;9.97,-2.05,;11.3,-1.28,;11.3,.26,;12.64,-2.05,;12.64,-3.59,;13.97,-1.28,;15.3,-2.05,;16.64,-1.28,;17.97,-2.05,;19.3,-1.28,;20.64,-2.05,;21.97,-1.28,;23.3,-2.05,;24.64,-1.28,;7.3,1.03,;5.97,.26,;4.63,1.03,;4.63,2.57,;3.3,3.34,;5.97,3.34,;7.3,2.57,;8.63,3.34,)|</t>
  </si>
  <si>
    <t>Cl.COC1=C(C=C(C=C1)C(=O)NCCCCCCN)N1CCC(=O)NC1=O |c:4,6,t:2,(;4.4,.27,;5.73,-.5,;7.07,.27,;8.4,-.5,;9.73,.27,;9.73,1.81,;8.4,2.58,;7.07,1.81,;11.07,2.58,;11.07,4.12,;12.4,1.81,;13.74,2.58,;15.07,1.81,;16.4,2.58,;17.74,1.81,;19.07,2.58,;20.4,1.81,;21.74,2.58,;8.4,-2.04,;9.73,-2.81,;9.73,-4.35,;8.4,-5.12,;8.4,-6.66,;7.07,-4.35,;7.07,-2.81,;5.73,-2.04,)|</t>
  </si>
  <si>
    <t>Cl.COC1=C(C=CC(NC(=O)CCCCCCN)=C1)N1CCC(=O)NC1=O |c:4,16,t:2,(;7.3,3.17,;7.3,1.63,;8.63,.86,;8.63,-.68,;9.97,-1.45,;11.3,-.68,;11.3,.86,;12.64,1.63,;13.97,.86,;13.97,-.68,;15.3,1.63,;16.64,.86,;17.97,1.63,;19.3,.86,;20.64,1.63,;21.97,.86,;23.3,1.63,;9.97,1.63,;7.3,-1.45,;7.3,-2.99,;5.97,-3.76,;4.63,-2.99,;3.3,-3.76,;4.63,-1.45,;5.97,-.68,;5.97,.86,)|</t>
  </si>
  <si>
    <t>Cl.COC1=C(C=C(NC(=O)CCCCCCN)C=C1)N1CCC(=O)NC1=O |c:16,t:2,4,(;7.3,3.94,;7.3,2.4,;8.63,1.63,;8.63,.09,;9.97,-.68,;11.3,.09,;12.64,-.68,;13.97,.09,;13.97,1.63,;15.3,-.68,;16.64,.09,;17.97,-.68,;19.3,.09,;20.64,-.68,;21.97,.09,;23.3,-.68,;11.3,1.63,;9.97,2.4,;7.3,-.68,;7.3,-2.22,;5.97,-2.99,;4.63,-2.22,;3.3,-2.99,;4.63,-.68,;5.97,.09,;5.97,1.63,)|</t>
  </si>
  <si>
    <t>Cl.COC1=C(C=CC(=C1)C(=O)NCCCCCN)N1CCC(=O)NC1=O |c:4,6,t:2,(;11.3,3.2,;9.97,2.43,;9.97,.89,;8.63,.12,;8.63,-1.42,;9.97,-2.19,;11.3,-1.42,;11.3,.12,;12.64,-2.19,;12.64,-3.73,;13.97,-1.42,;15.3,-2.19,;16.64,-1.42,;17.97,-2.19,;19.3,-1.42,;20.64,-2.19,;21.97,-1.42,;7.3,.89,;5.97,.12,;4.63,.89,;4.63,2.43,;3.3,3.2,;5.97,3.2,;7.3,2.43,;8.63,3.2,)|</t>
  </si>
  <si>
    <t>Cl.COC1=C(C=CC(=C1)C(=O)NCCOCCN)N1CCC(=O)NC1=O |c:4,6,t:2,(;11.3,3.2,;9.97,2.43,;9.97,.89,;8.63,.12,;8.63,-1.42,;9.97,-2.19,;11.3,-1.42,;11.3,.12,;12.64,-2.19,;12.64,-3.73,;13.97,-1.42,;15.3,-2.19,;16.64,-1.42,;17.97,-2.19,;19.3,-1.42,;20.64,-2.19,;21.97,-1.42,;7.3,.89,;5.97,.12,;4.63,.89,;4.63,2.43,;3.3,3.2,;5.97,3.2,;7.3,2.43,;8.63,3.2,)|</t>
  </si>
  <si>
    <t>Cl.COC1=C(C=C(NC(=O)CCOCCN)C=C1)N1CCC(=O)NC1=O |c:15,t:2,4,(;7.3,3.91,;7.3,2.37,;8.63,1.6,;8.63,.06,;9.97,-.71,;11.3,.06,;12.64,-.71,;13.97,.06,;13.97,1.6,;15.3,-.71,;16.64,.06,;17.97,-.71,;19.3,.06,;20.64,-.71,;21.97,.06,;11.3,1.6,;9.97,2.37,;7.3,-.71,;7.3,-2.25,;5.97,-3.02,;4.63,-2.25,;3.3,-3.02,;4.63,-.71,;5.97,.06,;5.97,1.6,)|</t>
  </si>
  <si>
    <t>Cl.COC1=C(C=CC(NC(=O)CCCCCN)=C1)N1CCC(=O)NC1=O |c:4,15,t:2,(;7.3,3.23,;7.3,1.69,;8.63,.92,;8.63,-.62,;9.97,-1.39,;11.3,-.62,;11.3,.92,;12.64,1.69,;13.97,.92,;13.97,-.62,;15.3,1.69,;16.64,.92,;17.97,1.69,;19.3,.92,;20.64,1.69,;21.97,.92,;9.97,1.69,;7.3,-1.39,;7.3,-2.93,;5.97,-3.7,;4.63,-2.93,;3.3,-3.7,;4.63,-1.39,;5.97,-.62,;5.97,.92,)|</t>
  </si>
  <si>
    <t>Cl.COC1=C(C=C(C=C1)C(=O)NCCOCCN)N1CCC(=O)NC1=O |c:4,6,t:2,(;7.3,4.07,;7.3,2.53,;8.63,1.76,;8.63,.22,;9.97,-.55,;11.3,.22,;11.3,1.76,;9.97,2.53,;12.64,-.55,;12.64,-2.09,;13.97,.22,;15.3,-.55,;16.64,.22,;17.97,-.55,;19.3,.22,;20.64,-.55,;21.97,.22,;7.3,-.55,;7.3,-2.09,;5.97,-2.86,;4.63,-2.09,;3.3,-2.86,;4.63,-.55,;5.97,.22,;5.97,1.76,)|</t>
  </si>
  <si>
    <t>Cl.COC1=C(C=CC(NC(=O)CCOCCN)=C1)N1CCC(=O)NC1=O |c:4,15,t:2,(;7.3,3.23,;7.3,1.69,;8.63,.92,;8.63,-.62,;9.97,-1.39,;11.3,-.62,;11.3,.92,;12.64,1.69,;13.97,.92,;13.97,-.62,;15.3,1.69,;16.64,.92,;17.97,1.69,;19.3,.92,;20.64,1.69,;21.97,.92,;9.97,1.69,;7.3,-1.39,;7.3,-2.93,;5.97,-3.7,;4.63,-2.93,;3.3,-3.7,;4.63,-1.39,;5.97,-.62,;5.97,.92,)|</t>
  </si>
  <si>
    <t>Cl.COC1=C(C=C(NC(=O)CCCCCN)C=C1)N1CCC(=O)NC1=O |c:15,t:2,4,(;7.3,3.91,;7.3,2.37,;8.63,1.6,;8.63,.06,;9.97,-.71,;11.3,.06,;12.64,-.71,;13.97,.06,;13.97,1.6,;15.3,-.71,;16.64,.06,;17.97,-.71,;19.3,.06,;20.64,-.71,;21.97,.06,;11.3,1.6,;9.97,2.37,;7.3,-.71,;7.3,-2.25,;5.97,-3.02,;4.63,-2.25,;3.3,-3.02,;4.63,-.71,;5.97,.06,;5.97,1.6,)|</t>
  </si>
  <si>
    <t>Cl.COC1=C(C=C(C=C1)C(=O)NCCCCCN)N1CCC(=O)NC1=O |c:4,6,t:2,(;7.3,4.07,;7.3,2.53,;8.63,1.76,;8.63,.22,;9.97,-.55,;11.3,.22,;11.3,1.76,;9.97,2.53,;12.64,-.55,;12.64,-2.09,;13.97,.22,;15.3,-.55,;16.64,.22,;17.97,-.55,;19.3,.22,;20.64,-.55,;21.97,.22,;7.3,-.55,;7.3,-2.09,;5.97,-2.86,;4.63,-2.09,;3.3,-2.86,;4.63,-.55,;5.97,.22,;5.97,1.76,)|</t>
  </si>
  <si>
    <t>Cl.COC1=C(C=CC(NC(=O)CCCCN)=C1)N1CCC(=O)NC1=O |c:4,14,t:2,(;7.3,3.27,;7.3,1.73,;8.63,.96,;8.63,-.58,;9.97,-1.35,;11.3,-.58,;11.3,.96,;12.64,1.73,;13.97,.96,;13.97,-.58,;15.3,1.73,;16.64,.96,;17.97,1.73,;19.3,.96,;20.64,1.73,;9.97,1.73,;7.3,-1.35,;7.3,-2.89,;5.97,-3.66,;4.63,-2.89,;3.3,-3.66,;4.63,-1.35,;5.97,-.58,;5.97,.96,)|</t>
  </si>
  <si>
    <t>Cl.COC1=C(C=C(C=C1)C(=O)NCCCCN)N1CCC(=O)NC1=O |c:4,6,t:2,(;4.4,.45,;5.73,-.32,;7.07,.45,;8.4,-.32,;9.73,.45,;9.73,1.99,;8.4,2.76,;7.07,1.99,;11.07,2.76,;11.07,4.3,;12.4,1.99,;13.74,2.76,;15.07,1.99,;16.4,2.76,;17.74,1.99,;19.07,2.76,;8.4,-1.86,;9.73,-2.63,;9.73,-4.17,;8.4,-4.94,;8.4,-6.48,;7.07,-4.17,;7.07,-2.63,;5.73,-1.86,)|</t>
  </si>
  <si>
    <t>Cl.COC1=C(C=CC(=C1)C(=O)NCCCCN)N1CCC(=O)NC1=O |c:4,6,t:2,(;7.3,3.11,;7.3,1.57,;8.63,.8,;8.63,-.74,;9.97,-1.51,;11.3,-.74,;11.3,.8,;9.97,1.57,;12.64,1.57,;12.64,3.11,;13.97,.8,;15.3,1.57,;16.64,.8,;17.97,1.57,;19.3,.8,;20.64,1.57,;7.3,-1.51,;7.3,-3.05,;5.97,-3.82,;4.63,-3.05,;3.3,-3.82,;4.63,-1.51,;5.97,-.74,;5.97,.8,)|</t>
  </si>
  <si>
    <t>Cl.COC1=C(C=C(NC(=O)CCCCN)C=C1)N1CCC(=O)NC1=O |c:14,t:2,4,(;7.3,3.91,;7.3,2.37,;8.63,1.6,;8.63,.06,;9.97,-.71,;11.3,.06,;12.64,-.71,;13.97,.06,;13.97,1.6,;15.3,-.71,;16.64,.06,;17.97,-.71,;19.3,.06,;20.64,-.71,;11.3,1.6,;9.97,2.37,;7.3,-.71,;7.3,-2.25,;5.97,-3.02,;4.63,-2.25,;3.3,-3.02,;4.63,-.71,;5.97,.06,;5.97,1.6,)|</t>
  </si>
  <si>
    <t>Cl.COC1=C(C=C(NC(=O)CCCN)C=C1)N1CCC(=O)NC1=O |c:13,t:2,4,(;7.3,3.88,;7.3,2.34,;8.63,1.57,;8.63,.03,;9.97,-.74,;11.3,.03,;12.64,-.74,;13.97,.03,;13.97,1.57,;15.3,-.74,;16.64,.03,;17.97,-.74,;19.3,.03,;11.3,1.57,;9.97,2.34,;7.3,-.74,;7.3,-2.28,;5.97,-3.05,;4.63,-2.28,;3.3,-3.05,;4.63,-.74,;5.97,.03,;5.97,1.57,)|</t>
  </si>
  <si>
    <t>Cl.COC1=C(C=CC(=C1)C(=O)NCCCN)N1CCC(=O)NC1=O |c:4,6,t:2,(;11.3,3.05,;9.97,2.28,;9.97,.74,;8.63,-.03,;8.63,-1.57,;9.97,-2.34,;11.3,-1.57,;11.3,-.03,;12.64,-2.34,;12.64,-3.88,;13.97,-1.57,;15.3,-2.34,;16.64,-1.57,;17.97,-2.34,;19.3,-1.57,;7.3,.74,;5.97,-.03,;4.63,.74,;4.63,2.28,;3.3,3.05,;5.97,3.05,;7.3,2.28,;8.63,3.05,)|</t>
  </si>
  <si>
    <t>Cl.COC1=C(C=C(C=C1)C(=O)NCCCN)N1CCC(=O)NC1=O |c:4,6,t:2,(;7.3,4.05,;7.3,2.51,;8.63,1.74,;8.63,.2,;9.97,-.57,;11.3,.2,;11.3,1.74,;9.97,2.51,;12.64,-.57,;12.64,-2.11,;13.97,.2,;15.3,-.57,;16.64,.2,;17.97,-.57,;19.3,.2,;7.3,-.57,;7.3,-2.11,;5.97,-2.88,;4.63,-2.11,;3.3,-2.88,;4.63,-.57,;5.97,.2,;5.97,1.74,)|</t>
  </si>
  <si>
    <t>Cl.COC1=C(C=CC(NC(=O)CCCN)=C1)N1CCC(=O)NC1=O |c:4,13,t:2,(;7.3,3.35,;7.3,1.81,;8.63,1.04,;8.63,-.5,;9.97,-1.27,;11.3,-.5,;11.3,1.04,;12.64,1.81,;13.97,1.04,;13.97,-.5,;15.3,1.81,;16.64,1.04,;17.97,1.81,;19.3,1.04,;9.97,1.81,;7.3,-1.27,;7.3,-2.81,;5.97,-3.58,;4.63,-2.81,;3.3,-3.58,;4.63,-1.27,;5.97,-.5,;5.97,1.04,)|</t>
  </si>
  <si>
    <t>Cl.COC1=C(C=C(NC(=O)CCN)C=C1)N1CCC(=O)NC1=O |c:12,t:2,4,(;7.3,3.88,;7.3,2.35,;8.63,1.57,;8.63,.04,;9.97,-.73,;11.3,.04,;12.64,-.73,;13.97,.04,;13.97,1.57,;15.3,-.73,;16.64,.04,;17.97,-.73,;11.3,1.57,;9.97,2.35,;7.3,-.73,;7.3,-2.27,;5.97,-3.04,;4.63,-2.27,;3.3,-3.04,;4.63,-.73,;5.97,.04,;5.97,1.57,)|</t>
  </si>
  <si>
    <t>Cl.COC1=C(C=CC(NC(=O)CCN)=C1)N1CCC(=O)NC1=O |c:4,12,t:2,(;7.3,3.4,;7.3,1.85,;8.63,1.08,;8.63,-.46,;9.97,-1.23,;11.3,-.46,;11.3,1.08,;12.64,1.85,;13.97,1.08,;13.97,-.46,;15.3,1.85,;16.64,1.08,;17.97,1.85,;9.97,1.85,;7.3,-1.23,;7.3,-2.77,;5.97,-3.54,;4.63,-2.77,;3.3,-3.54,;4.63,-1.23,;5.97,-.46,;5.97,1.08,)|</t>
  </si>
  <si>
    <t>Cl.COC1=C(C=C(C=C1)C(=O)NCCN)N1CCC(=O)NC1=O |c:4,6,t:2,(;4.4,.67,;5.73,-.1,;7.07,.67,;8.4,-.1,;9.73,.67,;9.73,2.21,;8.4,2.98,;7.07,2.21,;11.07,2.98,;11.07,4.51,;12.4,2.21,;13.74,2.98,;15.07,2.21,;16.4,2.98,;8.4,-1.65,;9.73,-2.42,;9.73,-3.96,;8.4,-4.72,;8.4,-6.26,;7.07,-3.96,;7.07,-2.42,;5.73,-1.65,)|</t>
  </si>
  <si>
    <t>Cl.COC1=C(C=CC(=C1)C(=O)NCCN)N1CCC(=O)NC1=O |c:4,6,t:2,(;7.3,3.22,;7.3,1.68,;8.63,.91,;8.63,-.63,;9.97,-1.4,;11.3,-.63,;11.3,.91,;9.97,1.68,;12.64,1.68,;12.64,3.22,;13.97,.91,;15.3,1.68,;16.64,.91,;17.97,1.68,;7.3,-1.4,;7.3,-2.94,;5.97,-3.71,;4.63,-2.94,;3.3,-3.71,;4.63,-1.4,;5.97,-.63,;5.97,.91,)|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</si>
</sst>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  <font>
      <sz val="12"/>
      <color indexed="8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 applyProtection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 applyProtection="1">
      <alignment horizontal="center" wrapText="1"/>
    </xf>
    <xf numFmtId="4" fontId="3" fillId="0" borderId="8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alignment horizont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Segoe UI"/>
        <family val="2"/>
        <charset val="204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8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</xdr:row>
      <xdr:rowOff>25400</xdr:rowOff>
    </xdr:from>
    <xdr:to>
      <xdr:col>1</xdr:col>
      <xdr:colOff>1851025</xdr:colOff>
      <xdr:row>1</xdr:row>
      <xdr:rowOff>1879600</xdr:rowOff>
    </xdr:to>
    <xdr:pic>
      <xdr:nvPicPr>
        <xdr:cNvPr id="3" name="$B$2" descr="=JCSYSStructure(&quot;E2103A590CA20D35567BE703C59CFDF2&quot;)">
          <a:extLst>
            <a:ext uri="{FF2B5EF4-FFF2-40B4-BE49-F238E27FC236}">
              <a16:creationId xmlns:a16="http://schemas.microsoft.com/office/drawing/2014/main" id="{CEE1CCE9-484F-76CE-4814-BB77ED1BFA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</xdr:row>
      <xdr:rowOff>25400</xdr:rowOff>
    </xdr:from>
    <xdr:to>
      <xdr:col>1</xdr:col>
      <xdr:colOff>1851025</xdr:colOff>
      <xdr:row>2</xdr:row>
      <xdr:rowOff>1879600</xdr:rowOff>
    </xdr:to>
    <xdr:pic>
      <xdr:nvPicPr>
        <xdr:cNvPr id="5" name="$B$3" descr="=JCSYSStructure(&quot;08FDCE8E30E8980166786FCB25D0F96F&quot;)">
          <a:extLst>
            <a:ext uri="{FF2B5EF4-FFF2-40B4-BE49-F238E27FC236}">
              <a16:creationId xmlns:a16="http://schemas.microsoft.com/office/drawing/2014/main" id="{3BD73821-98AF-8AE7-B59B-83300FDE7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</xdr:row>
      <xdr:rowOff>25400</xdr:rowOff>
    </xdr:from>
    <xdr:to>
      <xdr:col>1</xdr:col>
      <xdr:colOff>1851025</xdr:colOff>
      <xdr:row>3</xdr:row>
      <xdr:rowOff>1879600</xdr:rowOff>
    </xdr:to>
    <xdr:pic>
      <xdr:nvPicPr>
        <xdr:cNvPr id="7" name="$B$4" descr="=JCSYSStructure(&quot;78ECCFEF9775B9333E464A487F54532E&quot;)">
          <a:extLst>
            <a:ext uri="{FF2B5EF4-FFF2-40B4-BE49-F238E27FC236}">
              <a16:creationId xmlns:a16="http://schemas.microsoft.com/office/drawing/2014/main" id="{FEEA7CF2-A067-FB3E-1289-6CB43B62E4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</xdr:row>
      <xdr:rowOff>25400</xdr:rowOff>
    </xdr:from>
    <xdr:to>
      <xdr:col>1</xdr:col>
      <xdr:colOff>1851025</xdr:colOff>
      <xdr:row>4</xdr:row>
      <xdr:rowOff>1879600</xdr:rowOff>
    </xdr:to>
    <xdr:pic>
      <xdr:nvPicPr>
        <xdr:cNvPr id="9" name="$B$5" descr="=JCSYSStructure(&quot;84D0572EAA22B28F9A1F187F7FE7FD83&quot;)">
          <a:extLst>
            <a:ext uri="{FF2B5EF4-FFF2-40B4-BE49-F238E27FC236}">
              <a16:creationId xmlns:a16="http://schemas.microsoft.com/office/drawing/2014/main" id="{DB0732F2-5BF6-5E92-791B-C493117387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9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</xdr:row>
      <xdr:rowOff>25400</xdr:rowOff>
    </xdr:from>
    <xdr:to>
      <xdr:col>1</xdr:col>
      <xdr:colOff>1851025</xdr:colOff>
      <xdr:row>5</xdr:row>
      <xdr:rowOff>1879600</xdr:rowOff>
    </xdr:to>
    <xdr:pic>
      <xdr:nvPicPr>
        <xdr:cNvPr id="11" name="$B$6" descr="=JCSYSStructure(&quot;FA14C75255CDA586EB6FC3F9EFE2C75F&quot;)">
          <a:extLst>
            <a:ext uri="{FF2B5EF4-FFF2-40B4-BE49-F238E27FC236}">
              <a16:creationId xmlns:a16="http://schemas.microsoft.com/office/drawing/2014/main" id="{BEF9F46E-BC1A-3606-2FBD-851B86DD6A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78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</xdr:row>
      <xdr:rowOff>25400</xdr:rowOff>
    </xdr:from>
    <xdr:to>
      <xdr:col>1</xdr:col>
      <xdr:colOff>1851025</xdr:colOff>
      <xdr:row>6</xdr:row>
      <xdr:rowOff>1879600</xdr:rowOff>
    </xdr:to>
    <xdr:pic>
      <xdr:nvPicPr>
        <xdr:cNvPr id="13" name="$B$7" descr="=JCSYSStructure(&quot;E7CB2F4038E088E6FFD319DD02FEB03B&quot;)">
          <a:extLst>
            <a:ext uri="{FF2B5EF4-FFF2-40B4-BE49-F238E27FC236}">
              <a16:creationId xmlns:a16="http://schemas.microsoft.com/office/drawing/2014/main" id="{DADB934C-4DB2-B77B-3502-15C8AD0C7D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97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25400</xdr:rowOff>
    </xdr:from>
    <xdr:to>
      <xdr:col>1</xdr:col>
      <xdr:colOff>1851025</xdr:colOff>
      <xdr:row>7</xdr:row>
      <xdr:rowOff>1879600</xdr:rowOff>
    </xdr:to>
    <xdr:pic>
      <xdr:nvPicPr>
        <xdr:cNvPr id="15" name="$B$8" descr="=JCSYSStructure(&quot;28A9FD218B0E3730B45761092B20289B&quot;)">
          <a:extLst>
            <a:ext uri="{FF2B5EF4-FFF2-40B4-BE49-F238E27FC236}">
              <a16:creationId xmlns:a16="http://schemas.microsoft.com/office/drawing/2014/main" id="{261C8E81-61DA-CB2D-D5BB-5238348973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16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</xdr:row>
      <xdr:rowOff>25400</xdr:rowOff>
    </xdr:from>
    <xdr:to>
      <xdr:col>1</xdr:col>
      <xdr:colOff>1851025</xdr:colOff>
      <xdr:row>8</xdr:row>
      <xdr:rowOff>1879600</xdr:rowOff>
    </xdr:to>
    <xdr:pic>
      <xdr:nvPicPr>
        <xdr:cNvPr id="17" name="$B$9" descr="=JCSYSStructure(&quot;D1378BC79EC82519D47EC23774680CE0&quot;)">
          <a:extLst>
            <a:ext uri="{FF2B5EF4-FFF2-40B4-BE49-F238E27FC236}">
              <a16:creationId xmlns:a16="http://schemas.microsoft.com/office/drawing/2014/main" id="{1C56849B-02B5-011D-24D7-ED93CD0C1E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35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25400</xdr:rowOff>
    </xdr:from>
    <xdr:to>
      <xdr:col>1</xdr:col>
      <xdr:colOff>1851025</xdr:colOff>
      <xdr:row>9</xdr:row>
      <xdr:rowOff>1879600</xdr:rowOff>
    </xdr:to>
    <xdr:pic>
      <xdr:nvPicPr>
        <xdr:cNvPr id="19" name="$B$10" descr="=JCSYSStructure(&quot;755EA7170A55434D7D424F9DC41BC4EC&quot;)">
          <a:extLst>
            <a:ext uri="{FF2B5EF4-FFF2-40B4-BE49-F238E27FC236}">
              <a16:creationId xmlns:a16="http://schemas.microsoft.com/office/drawing/2014/main" id="{E0662BF6-5DF8-E06B-0977-6C17E91F20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54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</xdr:row>
      <xdr:rowOff>25400</xdr:rowOff>
    </xdr:from>
    <xdr:to>
      <xdr:col>1</xdr:col>
      <xdr:colOff>1851025</xdr:colOff>
      <xdr:row>10</xdr:row>
      <xdr:rowOff>1879600</xdr:rowOff>
    </xdr:to>
    <xdr:pic>
      <xdr:nvPicPr>
        <xdr:cNvPr id="21" name="$B$11" descr="=JCSYSStructure(&quot;E362AF532D4CE21D6F93CCA204649724&quot;)">
          <a:extLst>
            <a:ext uri="{FF2B5EF4-FFF2-40B4-BE49-F238E27FC236}">
              <a16:creationId xmlns:a16="http://schemas.microsoft.com/office/drawing/2014/main" id="{A1F19BFE-F776-3C67-DF81-03DE8F2227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73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25400</xdr:rowOff>
    </xdr:from>
    <xdr:to>
      <xdr:col>1</xdr:col>
      <xdr:colOff>1851025</xdr:colOff>
      <xdr:row>11</xdr:row>
      <xdr:rowOff>1879600</xdr:rowOff>
    </xdr:to>
    <xdr:pic>
      <xdr:nvPicPr>
        <xdr:cNvPr id="23" name="$B$12" descr="=JCSYSStructure(&quot;8BE82AE5664F9D6DBDA48B297536F9A2&quot;)">
          <a:extLst>
            <a:ext uri="{FF2B5EF4-FFF2-40B4-BE49-F238E27FC236}">
              <a16:creationId xmlns:a16="http://schemas.microsoft.com/office/drawing/2014/main" id="{76576F7C-C0A1-42EC-AAEB-02626DC72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192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</xdr:row>
      <xdr:rowOff>25400</xdr:rowOff>
    </xdr:from>
    <xdr:to>
      <xdr:col>1</xdr:col>
      <xdr:colOff>1851025</xdr:colOff>
      <xdr:row>12</xdr:row>
      <xdr:rowOff>1879600</xdr:rowOff>
    </xdr:to>
    <xdr:pic>
      <xdr:nvPicPr>
        <xdr:cNvPr id="25" name="$B$13" descr="=JCSYSStructure(&quot;832A2D8F98F61F802AD2C0DA5FF31756&quot;)">
          <a:extLst>
            <a:ext uri="{FF2B5EF4-FFF2-40B4-BE49-F238E27FC236}">
              <a16:creationId xmlns:a16="http://schemas.microsoft.com/office/drawing/2014/main" id="{DFF2988F-FCE5-0F2B-3B69-4FA8CEAE9A4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11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</xdr:row>
      <xdr:rowOff>25400</xdr:rowOff>
    </xdr:from>
    <xdr:to>
      <xdr:col>1</xdr:col>
      <xdr:colOff>1851025</xdr:colOff>
      <xdr:row>13</xdr:row>
      <xdr:rowOff>1879600</xdr:rowOff>
    </xdr:to>
    <xdr:pic>
      <xdr:nvPicPr>
        <xdr:cNvPr id="27" name="$B$14" descr="=JCSYSStructure(&quot;B952FF3DE8DCE15DF41DE12D75512E8F&quot;)">
          <a:extLst>
            <a:ext uri="{FF2B5EF4-FFF2-40B4-BE49-F238E27FC236}">
              <a16:creationId xmlns:a16="http://schemas.microsoft.com/office/drawing/2014/main" id="{7793C2C5-19E5-2441-3CE2-1423AF1BCA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31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</xdr:row>
      <xdr:rowOff>25400</xdr:rowOff>
    </xdr:from>
    <xdr:to>
      <xdr:col>1</xdr:col>
      <xdr:colOff>1851025</xdr:colOff>
      <xdr:row>14</xdr:row>
      <xdr:rowOff>1879600</xdr:rowOff>
    </xdr:to>
    <xdr:pic>
      <xdr:nvPicPr>
        <xdr:cNvPr id="29" name="$B$15" descr="=JCSYSStructure(&quot;E1FDB78436C665CCCEDCEB52013B9AA3&quot;)">
          <a:extLst>
            <a:ext uri="{FF2B5EF4-FFF2-40B4-BE49-F238E27FC236}">
              <a16:creationId xmlns:a16="http://schemas.microsoft.com/office/drawing/2014/main" id="{D8CCBC4D-11D2-814A-AD1D-F52A11A5C8B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50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</xdr:row>
      <xdr:rowOff>25400</xdr:rowOff>
    </xdr:from>
    <xdr:to>
      <xdr:col>1</xdr:col>
      <xdr:colOff>1851025</xdr:colOff>
      <xdr:row>15</xdr:row>
      <xdr:rowOff>1879600</xdr:rowOff>
    </xdr:to>
    <xdr:pic>
      <xdr:nvPicPr>
        <xdr:cNvPr id="31" name="$B$16" descr="=JCSYSStructure(&quot;C3CE8B53D72DF3BD730C9E6EE92A8649&quot;)">
          <a:extLst>
            <a:ext uri="{FF2B5EF4-FFF2-40B4-BE49-F238E27FC236}">
              <a16:creationId xmlns:a16="http://schemas.microsoft.com/office/drawing/2014/main" id="{31E65E5C-175E-8397-79DF-F9E62A29AA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691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16</xdr:row>
      <xdr:rowOff>25400</xdr:rowOff>
    </xdr:from>
    <xdr:to>
      <xdr:col>1</xdr:col>
      <xdr:colOff>1851025</xdr:colOff>
      <xdr:row>16</xdr:row>
      <xdr:rowOff>1879600</xdr:rowOff>
    </xdr:to>
    <xdr:pic>
      <xdr:nvPicPr>
        <xdr:cNvPr id="33" name="$B$17" descr="=JCSYSStructure(&quot;387AF293C31D3676F5AD791CEC7B860D&quot;)">
          <a:extLst>
            <a:ext uri="{FF2B5EF4-FFF2-40B4-BE49-F238E27FC236}">
              <a16:creationId xmlns:a16="http://schemas.microsoft.com/office/drawing/2014/main" id="{5B0DCB00-E597-279B-9823-4B33C107187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2881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</xdr:row>
      <xdr:rowOff>25400</xdr:rowOff>
    </xdr:from>
    <xdr:to>
      <xdr:col>1</xdr:col>
      <xdr:colOff>1851025</xdr:colOff>
      <xdr:row>17</xdr:row>
      <xdr:rowOff>1879600</xdr:rowOff>
    </xdr:to>
    <xdr:pic>
      <xdr:nvPicPr>
        <xdr:cNvPr id="35" name="$B$18" descr="=JCSYSStructure(&quot;298B1546B3E0918B95B2C1579E292793&quot;)">
          <a:extLst>
            <a:ext uri="{FF2B5EF4-FFF2-40B4-BE49-F238E27FC236}">
              <a16:creationId xmlns:a16="http://schemas.microsoft.com/office/drawing/2014/main" id="{CE1DE331-2BA1-411D-5498-62CE87269B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072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18</xdr:row>
      <xdr:rowOff>25400</xdr:rowOff>
    </xdr:from>
    <xdr:to>
      <xdr:col>1</xdr:col>
      <xdr:colOff>1851025</xdr:colOff>
      <xdr:row>18</xdr:row>
      <xdr:rowOff>1879600</xdr:rowOff>
    </xdr:to>
    <xdr:pic>
      <xdr:nvPicPr>
        <xdr:cNvPr id="37" name="$B$19" descr="=JCSYSStructure(&quot;B9B5DDE859B680D34EBAECE35CF9228F&quot;)">
          <a:extLst>
            <a:ext uri="{FF2B5EF4-FFF2-40B4-BE49-F238E27FC236}">
              <a16:creationId xmlns:a16="http://schemas.microsoft.com/office/drawing/2014/main" id="{F2AB43DA-DD66-05F4-EEEC-D64B6BA83D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262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19</xdr:row>
      <xdr:rowOff>25400</xdr:rowOff>
    </xdr:from>
    <xdr:to>
      <xdr:col>1</xdr:col>
      <xdr:colOff>1851025</xdr:colOff>
      <xdr:row>19</xdr:row>
      <xdr:rowOff>1879600</xdr:rowOff>
    </xdr:to>
    <xdr:pic>
      <xdr:nvPicPr>
        <xdr:cNvPr id="39" name="$B$20" descr="=JCSYSStructure(&quot;4B18F3D25B0FBAF45CA2FE7C6CF901BC&quot;)">
          <a:extLst>
            <a:ext uri="{FF2B5EF4-FFF2-40B4-BE49-F238E27FC236}">
              <a16:creationId xmlns:a16="http://schemas.microsoft.com/office/drawing/2014/main" id="{6E58D67F-960A-881D-6A76-6848349710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453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</xdr:row>
      <xdr:rowOff>25400</xdr:rowOff>
    </xdr:from>
    <xdr:to>
      <xdr:col>1</xdr:col>
      <xdr:colOff>1851025</xdr:colOff>
      <xdr:row>20</xdr:row>
      <xdr:rowOff>1879600</xdr:rowOff>
    </xdr:to>
    <xdr:pic>
      <xdr:nvPicPr>
        <xdr:cNvPr id="41" name="$B$21" descr="=JCSYSStructure(&quot;6EF8F645AAE49BEF6293A5D64FDC7C9B&quot;)">
          <a:extLst>
            <a:ext uri="{FF2B5EF4-FFF2-40B4-BE49-F238E27FC236}">
              <a16:creationId xmlns:a16="http://schemas.microsoft.com/office/drawing/2014/main" id="{A356BE75-15CC-DDE5-DE33-4D21ABE19A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643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25400</xdr:rowOff>
    </xdr:from>
    <xdr:to>
      <xdr:col>1</xdr:col>
      <xdr:colOff>1851025</xdr:colOff>
      <xdr:row>21</xdr:row>
      <xdr:rowOff>1879600</xdr:rowOff>
    </xdr:to>
    <xdr:pic>
      <xdr:nvPicPr>
        <xdr:cNvPr id="43" name="$B$22" descr="=JCSYSStructure(&quot;CBB0B5ACB851EA3E855FFB5E87873D18&quot;)">
          <a:extLst>
            <a:ext uri="{FF2B5EF4-FFF2-40B4-BE49-F238E27FC236}">
              <a16:creationId xmlns:a16="http://schemas.microsoft.com/office/drawing/2014/main" id="{ABE19B3C-172E-74A4-1F36-3BE0ACD437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3834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22</xdr:row>
      <xdr:rowOff>25400</xdr:rowOff>
    </xdr:from>
    <xdr:to>
      <xdr:col>1</xdr:col>
      <xdr:colOff>1851025</xdr:colOff>
      <xdr:row>22</xdr:row>
      <xdr:rowOff>1879600</xdr:rowOff>
    </xdr:to>
    <xdr:pic>
      <xdr:nvPicPr>
        <xdr:cNvPr id="45" name="$B$23" descr="=JCSYSStructure(&quot;58069F463BFAACEB5242AF21ECE558ED&quot;)">
          <a:extLst>
            <a:ext uri="{FF2B5EF4-FFF2-40B4-BE49-F238E27FC236}">
              <a16:creationId xmlns:a16="http://schemas.microsoft.com/office/drawing/2014/main" id="{758F9742-6EE7-FEA3-723F-9BD1D02B32F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024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23</xdr:row>
      <xdr:rowOff>25400</xdr:rowOff>
    </xdr:from>
    <xdr:to>
      <xdr:col>1</xdr:col>
      <xdr:colOff>1851025</xdr:colOff>
      <xdr:row>23</xdr:row>
      <xdr:rowOff>1879600</xdr:rowOff>
    </xdr:to>
    <xdr:pic>
      <xdr:nvPicPr>
        <xdr:cNvPr id="47" name="$B$24" descr="=JCSYSStructure(&quot;FCD86F8CFB3AB86E6F6FFED88708A4D2&quot;)">
          <a:extLst>
            <a:ext uri="{FF2B5EF4-FFF2-40B4-BE49-F238E27FC236}">
              <a16:creationId xmlns:a16="http://schemas.microsoft.com/office/drawing/2014/main" id="{D37649A2-B228-B1C0-9FE5-6D68FEE34F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215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24</xdr:row>
      <xdr:rowOff>25400</xdr:rowOff>
    </xdr:from>
    <xdr:to>
      <xdr:col>1</xdr:col>
      <xdr:colOff>1851025</xdr:colOff>
      <xdr:row>24</xdr:row>
      <xdr:rowOff>1879600</xdr:rowOff>
    </xdr:to>
    <xdr:pic>
      <xdr:nvPicPr>
        <xdr:cNvPr id="49" name="$B$25" descr="=JCSYSStructure(&quot;7B3DB3267C2409574A6581381F2F5913&quot;)">
          <a:extLst>
            <a:ext uri="{FF2B5EF4-FFF2-40B4-BE49-F238E27FC236}">
              <a16:creationId xmlns:a16="http://schemas.microsoft.com/office/drawing/2014/main" id="{400C89F9-3144-57BA-0513-5674F269ED5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405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25</xdr:row>
      <xdr:rowOff>25400</xdr:rowOff>
    </xdr:from>
    <xdr:to>
      <xdr:col>1</xdr:col>
      <xdr:colOff>1851025</xdr:colOff>
      <xdr:row>25</xdr:row>
      <xdr:rowOff>1879600</xdr:rowOff>
    </xdr:to>
    <xdr:pic>
      <xdr:nvPicPr>
        <xdr:cNvPr id="51" name="$B$26" descr="=JCSYSStructure(&quot;471740BE5548FF4C51247A8CE73A2617&quot;)">
          <a:extLst>
            <a:ext uri="{FF2B5EF4-FFF2-40B4-BE49-F238E27FC236}">
              <a16:creationId xmlns:a16="http://schemas.microsoft.com/office/drawing/2014/main" id="{0BBA86D5-1F9B-BA1C-1ED8-597FA1CBA0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596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26</xdr:row>
      <xdr:rowOff>25400</xdr:rowOff>
    </xdr:from>
    <xdr:to>
      <xdr:col>1</xdr:col>
      <xdr:colOff>1851025</xdr:colOff>
      <xdr:row>26</xdr:row>
      <xdr:rowOff>1879600</xdr:rowOff>
    </xdr:to>
    <xdr:pic>
      <xdr:nvPicPr>
        <xdr:cNvPr id="53" name="$B$27" descr="=JCSYSStructure(&quot;935A7A15B9A77B07B34DFA3298648E9A&quot;)">
          <a:extLst>
            <a:ext uri="{FF2B5EF4-FFF2-40B4-BE49-F238E27FC236}">
              <a16:creationId xmlns:a16="http://schemas.microsoft.com/office/drawing/2014/main" id="{BE078D7E-ACEF-ACD1-8D25-CEC2BF477D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786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27</xdr:row>
      <xdr:rowOff>25400</xdr:rowOff>
    </xdr:from>
    <xdr:to>
      <xdr:col>1</xdr:col>
      <xdr:colOff>1851025</xdr:colOff>
      <xdr:row>27</xdr:row>
      <xdr:rowOff>1879600</xdr:rowOff>
    </xdr:to>
    <xdr:pic>
      <xdr:nvPicPr>
        <xdr:cNvPr id="55" name="$B$28" descr="=JCSYSStructure(&quot;6470191F8D6A23E5D1009D65D99CBAE7&quot;)">
          <a:extLst>
            <a:ext uri="{FF2B5EF4-FFF2-40B4-BE49-F238E27FC236}">
              <a16:creationId xmlns:a16="http://schemas.microsoft.com/office/drawing/2014/main" id="{2B4161FD-5063-2F93-9BCA-3EBB13A65E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4977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28</xdr:row>
      <xdr:rowOff>25400</xdr:rowOff>
    </xdr:from>
    <xdr:to>
      <xdr:col>1</xdr:col>
      <xdr:colOff>1851025</xdr:colOff>
      <xdr:row>28</xdr:row>
      <xdr:rowOff>1879600</xdr:rowOff>
    </xdr:to>
    <xdr:pic>
      <xdr:nvPicPr>
        <xdr:cNvPr id="57" name="$B$29" descr="=JCSYSStructure(&quot;FD6D915A37B01A747A98E5FB94570FF2&quot;)">
          <a:extLst>
            <a:ext uri="{FF2B5EF4-FFF2-40B4-BE49-F238E27FC236}">
              <a16:creationId xmlns:a16="http://schemas.microsoft.com/office/drawing/2014/main" id="{3786DD82-E664-B3D1-EF1C-C9796FB3C6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167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29</xdr:row>
      <xdr:rowOff>25400</xdr:rowOff>
    </xdr:from>
    <xdr:to>
      <xdr:col>1</xdr:col>
      <xdr:colOff>1851025</xdr:colOff>
      <xdr:row>29</xdr:row>
      <xdr:rowOff>1879600</xdr:rowOff>
    </xdr:to>
    <xdr:pic>
      <xdr:nvPicPr>
        <xdr:cNvPr id="59" name="$B$30" descr="=JCSYSStructure(&quot;7D2ED465587989503CEF968E5A798EAA&quot;)">
          <a:extLst>
            <a:ext uri="{FF2B5EF4-FFF2-40B4-BE49-F238E27FC236}">
              <a16:creationId xmlns:a16="http://schemas.microsoft.com/office/drawing/2014/main" id="{04168B3C-6A92-4EC3-C428-51D9B71993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358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30</xdr:row>
      <xdr:rowOff>25400</xdr:rowOff>
    </xdr:from>
    <xdr:to>
      <xdr:col>1</xdr:col>
      <xdr:colOff>1851025</xdr:colOff>
      <xdr:row>30</xdr:row>
      <xdr:rowOff>1879600</xdr:rowOff>
    </xdr:to>
    <xdr:pic>
      <xdr:nvPicPr>
        <xdr:cNvPr id="61" name="$B$31" descr="=JCSYSStructure(&quot;312D4518CCD3CEFBB7B2ABBE0FBD4059&quot;)">
          <a:extLst>
            <a:ext uri="{FF2B5EF4-FFF2-40B4-BE49-F238E27FC236}">
              <a16:creationId xmlns:a16="http://schemas.microsoft.com/office/drawing/2014/main" id="{2554BBCB-2464-3295-53F6-E3EABF5603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548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31</xdr:row>
      <xdr:rowOff>25400</xdr:rowOff>
    </xdr:from>
    <xdr:to>
      <xdr:col>1</xdr:col>
      <xdr:colOff>1851025</xdr:colOff>
      <xdr:row>31</xdr:row>
      <xdr:rowOff>1879600</xdr:rowOff>
    </xdr:to>
    <xdr:pic>
      <xdr:nvPicPr>
        <xdr:cNvPr id="63" name="$B$32" descr="=JCSYSStructure(&quot;3973A70ED5555C1AFC093ABE0F5DFA62&quot;)">
          <a:extLst>
            <a:ext uri="{FF2B5EF4-FFF2-40B4-BE49-F238E27FC236}">
              <a16:creationId xmlns:a16="http://schemas.microsoft.com/office/drawing/2014/main" id="{9FF6EFC7-E616-69CD-4258-E7D787723F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739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32</xdr:row>
      <xdr:rowOff>25400</xdr:rowOff>
    </xdr:from>
    <xdr:to>
      <xdr:col>1</xdr:col>
      <xdr:colOff>1851025</xdr:colOff>
      <xdr:row>32</xdr:row>
      <xdr:rowOff>1879600</xdr:rowOff>
    </xdr:to>
    <xdr:pic>
      <xdr:nvPicPr>
        <xdr:cNvPr id="65" name="$B$33" descr="=JCSYSStructure(&quot;005B30CFBB8B88F4DCC629E39DA00018&quot;)">
          <a:extLst>
            <a:ext uri="{FF2B5EF4-FFF2-40B4-BE49-F238E27FC236}">
              <a16:creationId xmlns:a16="http://schemas.microsoft.com/office/drawing/2014/main" id="{BB07B6B1-8FFB-7363-7EA0-6AD29277802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5929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33</xdr:row>
      <xdr:rowOff>25400</xdr:rowOff>
    </xdr:from>
    <xdr:to>
      <xdr:col>1</xdr:col>
      <xdr:colOff>1851025</xdr:colOff>
      <xdr:row>33</xdr:row>
      <xdr:rowOff>1879600</xdr:rowOff>
    </xdr:to>
    <xdr:pic>
      <xdr:nvPicPr>
        <xdr:cNvPr id="67" name="$B$34" descr="=JCSYSStructure(&quot;47C21F521E28C48B8459DC2907E8A6DB&quot;)">
          <a:extLst>
            <a:ext uri="{FF2B5EF4-FFF2-40B4-BE49-F238E27FC236}">
              <a16:creationId xmlns:a16="http://schemas.microsoft.com/office/drawing/2014/main" id="{367CBBFA-CE94-7FA2-C6C1-7EBBA6934B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1204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34</xdr:row>
      <xdr:rowOff>25400</xdr:rowOff>
    </xdr:from>
    <xdr:to>
      <xdr:col>1</xdr:col>
      <xdr:colOff>1851025</xdr:colOff>
      <xdr:row>34</xdr:row>
      <xdr:rowOff>1879600</xdr:rowOff>
    </xdr:to>
    <xdr:pic>
      <xdr:nvPicPr>
        <xdr:cNvPr id="69" name="$B$35" descr="=JCSYSStructure(&quot;17617F5742DBF4A091D9EF6C62A4B17A&quot;)">
          <a:extLst>
            <a:ext uri="{FF2B5EF4-FFF2-40B4-BE49-F238E27FC236}">
              <a16:creationId xmlns:a16="http://schemas.microsoft.com/office/drawing/2014/main" id="{43185311-1398-7941-B3E0-60E48ADDF4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3109475"/>
          <a:ext cx="1825625" cy="1854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35</xdr:row>
      <xdr:rowOff>25400</xdr:rowOff>
    </xdr:from>
    <xdr:to>
      <xdr:col>1</xdr:col>
      <xdr:colOff>1851025</xdr:colOff>
      <xdr:row>35</xdr:row>
      <xdr:rowOff>1879600</xdr:rowOff>
    </xdr:to>
    <xdr:pic>
      <xdr:nvPicPr>
        <xdr:cNvPr id="71" name="$B$36" descr="=JCSYSStructure(&quot;C9825538768DB5B427847C74C33D5DE7&quot;)">
          <a:extLst>
            <a:ext uri="{FF2B5EF4-FFF2-40B4-BE49-F238E27FC236}">
              <a16:creationId xmlns:a16="http://schemas.microsoft.com/office/drawing/2014/main" id="{45296B82-884D-8F35-45DC-72A8B36C03F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1825" y="65014475"/>
          <a:ext cx="1825625" cy="1854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6E2723-C8BD-4F8C-AEB6-DB7C03570A67}" name="Таблиця1" displayName="Таблиця1" ref="A1:M36" totalsRowShown="0" headerRowDxfId="14" dataDxfId="0" headerRowBorderDxfId="16" tableBorderDxfId="17" totalsRowBorderDxfId="15">
  <autoFilter ref="A1:M36" xr:uid="{AB6E2723-C8BD-4F8C-AEB6-DB7C03570A67}"/>
  <tableColumns count="13">
    <tableColumn id="1" xr3:uid="{DFB03B45-DDA6-4325-92FB-FB6C24DC27E3}" name="Smiles" dataDxfId="13"/>
    <tableColumn id="2" xr3:uid="{05209130-16A5-42AF-8940-D0558DD85636}" name="Structure" dataDxfId="12"/>
    <tableColumn id="3" xr3:uid="{35D95748-F682-492B-B4BE-659E50CB3697}" name="Mol Weight" dataDxfId="11"/>
    <tableColumn id="4" xr3:uid="{2B129568-CEC7-4480-9D98-0236F5BE6D3F}" name="Formula" dataDxfId="10"/>
    <tableColumn id="5" xr3:uid="{39988AA2-1260-44B7-B2BE-01D21FCEFABF}" name="Catalog ID" dataDxfId="9"/>
    <tableColumn id="6" xr3:uid="{5D48BD8C-66FE-496E-A0AF-DF3EF395C02E}" name="MW" dataDxfId="8"/>
    <tableColumn id="7" xr3:uid="{B63D08B5-FB5B-4B04-BD15-A503625DC07F}" name="MW (desalted)" dataDxfId="7"/>
    <tableColumn id="8" xr3:uid="{9F68AECD-6FCD-4E16-B704-9D1CD6D87AA7}" name="ClogP" dataDxfId="6"/>
    <tableColumn id="9" xr3:uid="{3967F9F0-4C9C-42BB-B560-B3F5555920A1}" name="logS" dataDxfId="5"/>
    <tableColumn id="10" xr3:uid="{D0AB1D31-C1B7-42BC-9416-2DE741568749}" name="HBD" dataDxfId="4"/>
    <tableColumn id="11" xr3:uid="{AEA17848-D05D-4FF4-9755-01E20538AD2F}" name="HBA" dataDxfId="3"/>
    <tableColumn id="12" xr3:uid="{873930DE-90AE-481E-AD61-FBF81B4AFFBA}" name="TPSA" dataDxfId="2"/>
    <tableColumn id="13" xr3:uid="{EE705AAF-8F0E-47B2-B62A-3DE9526DE3FD}" name="RotBonds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workbookViewId="0">
      <selection activeCell="I2" sqref="I2"/>
    </sheetView>
  </sheetViews>
  <sheetFormatPr defaultRowHeight="15" x14ac:dyDescent="0.25"/>
  <cols>
    <col min="1" max="2" width="28.140625" customWidth="1"/>
    <col min="3" max="3" width="17.42578125" bestFit="1" customWidth="1"/>
    <col min="4" max="4" width="14.140625" bestFit="1" customWidth="1"/>
    <col min="5" max="5" width="16.140625" bestFit="1" customWidth="1"/>
    <col min="6" max="6" width="10" bestFit="1" customWidth="1"/>
    <col min="7" max="7" width="20.42578125" bestFit="1" customWidth="1"/>
    <col min="8" max="8" width="11.7109375" bestFit="1" customWidth="1"/>
    <col min="9" max="10" width="10.28515625" bestFit="1" customWidth="1"/>
    <col min="11" max="11" width="10.140625" bestFit="1" customWidth="1"/>
    <col min="12" max="12" width="11" bestFit="1" customWidth="1"/>
    <col min="13" max="13" width="15.42578125" bestFit="1" customWidth="1"/>
  </cols>
  <sheetData>
    <row r="1" spans="1:13" ht="17.25" x14ac:dyDescent="0.25">
      <c r="A1" s="1" t="s">
        <v>133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" t="s">
        <v>11</v>
      </c>
    </row>
    <row r="2" spans="1:13" ht="150" customHeight="1" x14ac:dyDescent="0.25">
      <c r="A2" s="6" t="s">
        <v>134</v>
      </c>
      <c r="B2" s="7" t="str">
        <f>_xll.JChemExcel.Functions.JCSYSStructure("E2103A590CA20D35567BE703C59CFDF2")</f>
        <v/>
      </c>
      <c r="C2" s="8">
        <v>518.99</v>
      </c>
      <c r="D2" s="4" t="s">
        <v>12</v>
      </c>
      <c r="E2" s="4" t="s">
        <v>13</v>
      </c>
      <c r="F2" s="8">
        <v>518.98800000000006</v>
      </c>
      <c r="G2" s="8">
        <v>482.52699999999999</v>
      </c>
      <c r="H2" s="8">
        <v>-2</v>
      </c>
      <c r="I2" s="8">
        <v>-2.3279999999999998</v>
      </c>
      <c r="J2" s="9">
        <v>3</v>
      </c>
      <c r="K2" s="9">
        <v>9</v>
      </c>
      <c r="L2" s="8">
        <v>150.68</v>
      </c>
      <c r="M2" s="10">
        <v>17</v>
      </c>
    </row>
    <row r="3" spans="1:13" ht="150" customHeight="1" x14ac:dyDescent="0.25">
      <c r="A3" s="6" t="s">
        <v>135</v>
      </c>
      <c r="B3" s="7" t="str">
        <f>_xll.JChemExcel.Functions.JCSYSStructure("08FDCE8E30E8980166786FCB25D0F96F")</f>
        <v/>
      </c>
      <c r="C3" s="8">
        <v>518.99</v>
      </c>
      <c r="D3" s="4" t="s">
        <v>12</v>
      </c>
      <c r="E3" s="4" t="s">
        <v>14</v>
      </c>
      <c r="F3" s="8">
        <v>518.98800000000006</v>
      </c>
      <c r="G3" s="8">
        <v>482.52699999999999</v>
      </c>
      <c r="H3" s="8">
        <v>-2.0960000000000001</v>
      </c>
      <c r="I3" s="8">
        <v>-2.4489999999999998</v>
      </c>
      <c r="J3" s="9">
        <v>3</v>
      </c>
      <c r="K3" s="9">
        <v>9</v>
      </c>
      <c r="L3" s="8">
        <v>150.68</v>
      </c>
      <c r="M3" s="10">
        <v>17</v>
      </c>
    </row>
    <row r="4" spans="1:13" ht="150" customHeight="1" x14ac:dyDescent="0.25">
      <c r="A4" s="6" t="s">
        <v>136</v>
      </c>
      <c r="B4" s="7" t="str">
        <f>_xll.JChemExcel.Functions.JCSYSStructure("78ECCFEF9775B9333E464A487F54532E")</f>
        <v/>
      </c>
      <c r="C4" s="8">
        <v>474.94</v>
      </c>
      <c r="D4" s="4" t="s">
        <v>15</v>
      </c>
      <c r="E4" s="4" t="s">
        <v>16</v>
      </c>
      <c r="F4" s="8">
        <v>474.93599999999998</v>
      </c>
      <c r="G4" s="8">
        <v>438.47500000000002</v>
      </c>
      <c r="H4" s="8">
        <v>-1.8640000000000001</v>
      </c>
      <c r="I4" s="8">
        <v>-2.4620000000000002</v>
      </c>
      <c r="J4" s="9">
        <v>3</v>
      </c>
      <c r="K4" s="9">
        <v>8</v>
      </c>
      <c r="L4" s="8">
        <v>141.44999999999999</v>
      </c>
      <c r="M4" s="10">
        <v>14</v>
      </c>
    </row>
    <row r="5" spans="1:13" ht="150" customHeight="1" x14ac:dyDescent="0.25">
      <c r="A5" s="6" t="s">
        <v>137</v>
      </c>
      <c r="B5" s="7" t="str">
        <f>_xll.JChemExcel.Functions.JCSYSStructure("84D0572EAA22B28F9A1F187F7FE7FD83")</f>
        <v/>
      </c>
      <c r="C5" s="8">
        <v>474.94</v>
      </c>
      <c r="D5" s="4" t="s">
        <v>15</v>
      </c>
      <c r="E5" s="4" t="s">
        <v>17</v>
      </c>
      <c r="F5" s="8">
        <v>474.93599999999998</v>
      </c>
      <c r="G5" s="8">
        <v>438.47500000000002</v>
      </c>
      <c r="H5" s="8">
        <v>-1.8640000000000001</v>
      </c>
      <c r="I5" s="8">
        <v>-2.4620000000000002</v>
      </c>
      <c r="J5" s="9">
        <v>3</v>
      </c>
      <c r="K5" s="9">
        <v>8</v>
      </c>
      <c r="L5" s="8">
        <v>141.44999999999999</v>
      </c>
      <c r="M5" s="10">
        <v>14</v>
      </c>
    </row>
    <row r="6" spans="1:13" ht="150" customHeight="1" x14ac:dyDescent="0.25">
      <c r="A6" s="6" t="s">
        <v>138</v>
      </c>
      <c r="B6" s="7" t="str">
        <f>_xll.JChemExcel.Functions.JCSYSStructure("FA14C75255CDA586EB6FC3F9EFE2C75F")</f>
        <v/>
      </c>
      <c r="C6" s="8">
        <v>430.89</v>
      </c>
      <c r="D6" s="4" t="s">
        <v>18</v>
      </c>
      <c r="E6" s="4" t="s">
        <v>19</v>
      </c>
      <c r="F6" s="8">
        <v>430.88299999999998</v>
      </c>
      <c r="G6" s="8">
        <v>394.42200000000003</v>
      </c>
      <c r="H6" s="8">
        <v>-1.825</v>
      </c>
      <c r="I6" s="8">
        <v>-2.6869999999999998</v>
      </c>
      <c r="J6" s="9">
        <v>3</v>
      </c>
      <c r="K6" s="9">
        <v>7</v>
      </c>
      <c r="L6" s="8">
        <v>132.22</v>
      </c>
      <c r="M6" s="10">
        <v>11</v>
      </c>
    </row>
    <row r="7" spans="1:13" ht="150" customHeight="1" x14ac:dyDescent="0.25">
      <c r="A7" s="6" t="s">
        <v>139</v>
      </c>
      <c r="B7" s="7" t="str">
        <f>_xll.JChemExcel.Functions.JCSYSStructure("E7CB2F4038E088E6FFD319DD02FEB03B")</f>
        <v/>
      </c>
      <c r="C7" s="8">
        <v>430.89</v>
      </c>
      <c r="D7" s="4" t="s">
        <v>18</v>
      </c>
      <c r="E7" s="4" t="s">
        <v>20</v>
      </c>
      <c r="F7" s="8">
        <v>430.88299999999998</v>
      </c>
      <c r="G7" s="8">
        <v>394.42200000000003</v>
      </c>
      <c r="H7" s="8">
        <v>-1.7290000000000001</v>
      </c>
      <c r="I7" s="8">
        <v>-2.5659999999999998</v>
      </c>
      <c r="J7" s="9">
        <v>3</v>
      </c>
      <c r="K7" s="9">
        <v>7</v>
      </c>
      <c r="L7" s="8">
        <v>132.22</v>
      </c>
      <c r="M7" s="10">
        <v>11</v>
      </c>
    </row>
    <row r="8" spans="1:13" ht="150" customHeight="1" x14ac:dyDescent="0.25">
      <c r="A8" s="6" t="s">
        <v>140</v>
      </c>
      <c r="B8" s="7" t="str">
        <f>_xll.JChemExcel.Functions.JCSYSStructure("28A9FD218B0E3730B45761092B20289B")</f>
        <v/>
      </c>
      <c r="C8" s="8">
        <v>430.89</v>
      </c>
      <c r="D8" s="4" t="s">
        <v>18</v>
      </c>
      <c r="E8" s="4" t="s">
        <v>21</v>
      </c>
      <c r="F8" s="8">
        <v>430.88299999999998</v>
      </c>
      <c r="G8" s="8">
        <v>394.42200000000003</v>
      </c>
      <c r="H8" s="8">
        <v>-1.825</v>
      </c>
      <c r="I8" s="8">
        <v>-2.6869999999999998</v>
      </c>
      <c r="J8" s="9">
        <v>3</v>
      </c>
      <c r="K8" s="9">
        <v>7</v>
      </c>
      <c r="L8" s="8">
        <v>132.22</v>
      </c>
      <c r="M8" s="10">
        <v>11</v>
      </c>
    </row>
    <row r="9" spans="1:13" ht="150" customHeight="1" x14ac:dyDescent="0.25">
      <c r="A9" s="6" t="s">
        <v>141</v>
      </c>
      <c r="B9" s="7" t="str">
        <f>_xll.JChemExcel.Functions.JCSYSStructure("D1378BC79EC82519D47EC23774680CE0")</f>
        <v/>
      </c>
      <c r="C9" s="8">
        <v>430.89</v>
      </c>
      <c r="D9" s="4" t="s">
        <v>18</v>
      </c>
      <c r="E9" s="4" t="s">
        <v>22</v>
      </c>
      <c r="F9" s="8">
        <v>430.88299999999998</v>
      </c>
      <c r="G9" s="8">
        <v>394.42200000000003</v>
      </c>
      <c r="H9" s="8">
        <v>-1.7290000000000001</v>
      </c>
      <c r="I9" s="8">
        <v>-2.5659999999999998</v>
      </c>
      <c r="J9" s="9">
        <v>3</v>
      </c>
      <c r="K9" s="9">
        <v>7</v>
      </c>
      <c r="L9" s="8">
        <v>132.22</v>
      </c>
      <c r="M9" s="10">
        <v>11</v>
      </c>
    </row>
    <row r="10" spans="1:13" ht="150" customHeight="1" x14ac:dyDescent="0.25">
      <c r="A10" s="6" t="s">
        <v>142</v>
      </c>
      <c r="B10" s="7" t="str">
        <f>_xll.JChemExcel.Functions.JCSYSStructure("755EA7170A55434D7D424F9DC41BC4EC")</f>
        <v/>
      </c>
      <c r="C10" s="8">
        <v>414.89</v>
      </c>
      <c r="D10" s="4" t="s">
        <v>23</v>
      </c>
      <c r="E10" s="4" t="s">
        <v>24</v>
      </c>
      <c r="F10" s="8">
        <v>414.88400000000001</v>
      </c>
      <c r="G10" s="8">
        <v>378.423</v>
      </c>
      <c r="H10" s="8">
        <v>-1.0509999999999999</v>
      </c>
      <c r="I10" s="8">
        <v>-2.9540000000000002</v>
      </c>
      <c r="J10" s="9">
        <v>3</v>
      </c>
      <c r="K10" s="9">
        <v>6</v>
      </c>
      <c r="L10" s="8">
        <v>122.99</v>
      </c>
      <c r="M10" s="10">
        <v>10</v>
      </c>
    </row>
    <row r="11" spans="1:13" ht="150" customHeight="1" x14ac:dyDescent="0.25">
      <c r="A11" s="6" t="s">
        <v>143</v>
      </c>
      <c r="B11" s="7" t="str">
        <f>_xll.JChemExcel.Functions.JCSYSStructure("E362AF532D4CE21D6F93CCA204649724")</f>
        <v/>
      </c>
      <c r="C11" s="8">
        <v>414.89</v>
      </c>
      <c r="D11" s="4" t="s">
        <v>23</v>
      </c>
      <c r="E11" s="4" t="s">
        <v>25</v>
      </c>
      <c r="F11" s="8">
        <v>414.88400000000001</v>
      </c>
      <c r="G11" s="8">
        <v>378.423</v>
      </c>
      <c r="H11" s="8">
        <v>-0.93700000000000006</v>
      </c>
      <c r="I11" s="8">
        <v>-2.6240000000000001</v>
      </c>
      <c r="J11" s="9">
        <v>3</v>
      </c>
      <c r="K11" s="9">
        <v>6</v>
      </c>
      <c r="L11" s="8">
        <v>122.99</v>
      </c>
      <c r="M11" s="10">
        <v>10</v>
      </c>
    </row>
    <row r="12" spans="1:13" ht="150" customHeight="1" x14ac:dyDescent="0.25">
      <c r="A12" s="6" t="s">
        <v>144</v>
      </c>
      <c r="B12" s="7" t="str">
        <f>_xll.JChemExcel.Functions.JCSYSStructure("8BE82AE5664F9D6DBDA48B297536F9A2")</f>
        <v/>
      </c>
      <c r="C12" s="8">
        <v>414.89</v>
      </c>
      <c r="D12" s="4" t="s">
        <v>23</v>
      </c>
      <c r="E12" s="4" t="s">
        <v>26</v>
      </c>
      <c r="F12" s="8">
        <v>414.88400000000001</v>
      </c>
      <c r="G12" s="8">
        <v>378.423</v>
      </c>
      <c r="H12" s="8">
        <v>-0.93700000000000006</v>
      </c>
      <c r="I12" s="8">
        <v>-2.6240000000000001</v>
      </c>
      <c r="J12" s="9">
        <v>3</v>
      </c>
      <c r="K12" s="9">
        <v>6</v>
      </c>
      <c r="L12" s="8">
        <v>122.99</v>
      </c>
      <c r="M12" s="10">
        <v>10</v>
      </c>
    </row>
    <row r="13" spans="1:13" ht="150" customHeight="1" x14ac:dyDescent="0.25">
      <c r="A13" s="6" t="s">
        <v>145</v>
      </c>
      <c r="B13" s="7" t="str">
        <f>_xll.JChemExcel.Functions.JCSYSStructure("832A2D8F98F61F802AD2C0DA5FF31756")</f>
        <v/>
      </c>
      <c r="C13" s="8">
        <v>414.89</v>
      </c>
      <c r="D13" s="4" t="s">
        <v>23</v>
      </c>
      <c r="E13" s="4" t="s">
        <v>27</v>
      </c>
      <c r="F13" s="8">
        <v>414.88400000000001</v>
      </c>
      <c r="G13" s="8">
        <v>378.423</v>
      </c>
      <c r="H13" s="8">
        <v>-1.0509999999999999</v>
      </c>
      <c r="I13" s="8">
        <v>-2.9540000000000002</v>
      </c>
      <c r="J13" s="9">
        <v>3</v>
      </c>
      <c r="K13" s="9">
        <v>6</v>
      </c>
      <c r="L13" s="8">
        <v>122.99</v>
      </c>
      <c r="M13" s="10">
        <v>10</v>
      </c>
    </row>
    <row r="14" spans="1:13" ht="150" customHeight="1" x14ac:dyDescent="0.25">
      <c r="A14" s="6" t="s">
        <v>146</v>
      </c>
      <c r="B14" s="7" t="str">
        <f>_xll.JChemExcel.Functions.JCSYSStructure("B952FF3DE8DCE15DF41DE12D75512E8F")</f>
        <v/>
      </c>
      <c r="C14" s="8">
        <v>398.89</v>
      </c>
      <c r="D14" s="4" t="s">
        <v>28</v>
      </c>
      <c r="E14" s="4" t="s">
        <v>29</v>
      </c>
      <c r="F14" s="8">
        <v>398.88400000000001</v>
      </c>
      <c r="G14" s="8">
        <v>362.423</v>
      </c>
      <c r="H14" s="8">
        <v>-0.50900000000000001</v>
      </c>
      <c r="I14" s="8">
        <v>-3.339</v>
      </c>
      <c r="J14" s="9">
        <v>3</v>
      </c>
      <c r="K14" s="9">
        <v>5</v>
      </c>
      <c r="L14" s="8">
        <v>113.76</v>
      </c>
      <c r="M14" s="10">
        <v>9</v>
      </c>
    </row>
    <row r="15" spans="1:13" ht="150" customHeight="1" x14ac:dyDescent="0.25">
      <c r="A15" s="6" t="s">
        <v>147</v>
      </c>
      <c r="B15" s="7" t="str">
        <f>_xll.JChemExcel.Functions.JCSYSStructure("E1FDB78436C665CCCEDCEB52013B9AA3")</f>
        <v/>
      </c>
      <c r="C15" s="8">
        <v>398.89</v>
      </c>
      <c r="D15" s="4" t="s">
        <v>28</v>
      </c>
      <c r="E15" s="4" t="s">
        <v>30</v>
      </c>
      <c r="F15" s="8">
        <v>398.88400000000001</v>
      </c>
      <c r="G15" s="8">
        <v>362.423</v>
      </c>
      <c r="H15" s="8">
        <v>-0.33500000000000002</v>
      </c>
      <c r="I15" s="8">
        <v>-3.48</v>
      </c>
      <c r="J15" s="9">
        <v>3</v>
      </c>
      <c r="K15" s="9">
        <v>5</v>
      </c>
      <c r="L15" s="8">
        <v>113.76</v>
      </c>
      <c r="M15" s="10">
        <v>9</v>
      </c>
    </row>
    <row r="16" spans="1:13" ht="150" customHeight="1" x14ac:dyDescent="0.25">
      <c r="A16" s="6" t="s">
        <v>148</v>
      </c>
      <c r="B16" s="7" t="str">
        <f>_xll.JChemExcel.Functions.JCSYSStructure("C3CE8B53D72DF3BD730C9E6EE92A8649")</f>
        <v/>
      </c>
      <c r="C16" s="8">
        <v>398.89</v>
      </c>
      <c r="D16" s="4" t="s">
        <v>28</v>
      </c>
      <c r="E16" s="4" t="s">
        <v>31</v>
      </c>
      <c r="F16" s="8">
        <v>398.88400000000001</v>
      </c>
      <c r="G16" s="8">
        <v>362.423</v>
      </c>
      <c r="H16" s="8">
        <v>-0.33500000000000002</v>
      </c>
      <c r="I16" s="8">
        <v>-3.48</v>
      </c>
      <c r="J16" s="9">
        <v>3</v>
      </c>
      <c r="K16" s="9">
        <v>5</v>
      </c>
      <c r="L16" s="8">
        <v>113.76</v>
      </c>
      <c r="M16" s="10">
        <v>9</v>
      </c>
    </row>
    <row r="17" spans="1:13" ht="150" customHeight="1" x14ac:dyDescent="0.25">
      <c r="A17" s="6" t="s">
        <v>149</v>
      </c>
      <c r="B17" s="7" t="str">
        <f>_xll.JChemExcel.Functions.JCSYSStructure("387AF293C31D3676F5AD791CEC7B860D")</f>
        <v/>
      </c>
      <c r="C17" s="8">
        <v>384.86</v>
      </c>
      <c r="D17" s="4" t="s">
        <v>32</v>
      </c>
      <c r="E17" s="4" t="s">
        <v>33</v>
      </c>
      <c r="F17" s="8">
        <v>384.858</v>
      </c>
      <c r="G17" s="8">
        <v>348.39699999999999</v>
      </c>
      <c r="H17" s="8">
        <v>-1.038</v>
      </c>
      <c r="I17" s="8">
        <v>-3.0880000000000001</v>
      </c>
      <c r="J17" s="9">
        <v>3</v>
      </c>
      <c r="K17" s="9">
        <v>5</v>
      </c>
      <c r="L17" s="8">
        <v>113.76</v>
      </c>
      <c r="M17" s="10">
        <v>8</v>
      </c>
    </row>
    <row r="18" spans="1:13" ht="150" customHeight="1" x14ac:dyDescent="0.25">
      <c r="A18" s="6" t="s">
        <v>150</v>
      </c>
      <c r="B18" s="7" t="str">
        <f>_xll.JChemExcel.Functions.JCSYSStructure("298B1546B3E0918B95B2C1579E292793")</f>
        <v/>
      </c>
      <c r="C18" s="8">
        <v>386.83</v>
      </c>
      <c r="D18" s="4" t="s">
        <v>34</v>
      </c>
      <c r="E18" s="4" t="s">
        <v>35</v>
      </c>
      <c r="F18" s="8">
        <v>386.83100000000002</v>
      </c>
      <c r="G18" s="8">
        <v>350.37</v>
      </c>
      <c r="H18" s="8">
        <v>-1.6890000000000001</v>
      </c>
      <c r="I18" s="8">
        <v>-2.7610000000000001</v>
      </c>
      <c r="J18" s="9">
        <v>3</v>
      </c>
      <c r="K18" s="9">
        <v>6</v>
      </c>
      <c r="L18" s="8">
        <v>122.99</v>
      </c>
      <c r="M18" s="10">
        <v>8</v>
      </c>
    </row>
    <row r="19" spans="1:13" ht="150" customHeight="1" x14ac:dyDescent="0.25">
      <c r="A19" s="6" t="s">
        <v>151</v>
      </c>
      <c r="B19" s="7" t="str">
        <f>_xll.JChemExcel.Functions.JCSYSStructure("B9B5DDE859B680D34EBAECE35CF9228F")</f>
        <v/>
      </c>
      <c r="C19" s="8">
        <v>386.83</v>
      </c>
      <c r="D19" s="4" t="s">
        <v>34</v>
      </c>
      <c r="E19" s="4" t="s">
        <v>36</v>
      </c>
      <c r="F19" s="8">
        <v>386.83100000000002</v>
      </c>
      <c r="G19" s="8">
        <v>350.37</v>
      </c>
      <c r="H19" s="8">
        <v>-1.593</v>
      </c>
      <c r="I19" s="8">
        <v>-2.6389999999999998</v>
      </c>
      <c r="J19" s="9">
        <v>3</v>
      </c>
      <c r="K19" s="9">
        <v>6</v>
      </c>
      <c r="L19" s="8">
        <v>122.99</v>
      </c>
      <c r="M19" s="10">
        <v>8</v>
      </c>
    </row>
    <row r="20" spans="1:13" ht="150" customHeight="1" x14ac:dyDescent="0.25">
      <c r="A20" s="6" t="s">
        <v>152</v>
      </c>
      <c r="B20" s="7" t="str">
        <f>_xll.JChemExcel.Functions.JCSYSStructure("4B18F3D25B0FBAF45CA2FE7C6CF901BC")</f>
        <v/>
      </c>
      <c r="C20" s="8">
        <v>384.86</v>
      </c>
      <c r="D20" s="4" t="s">
        <v>32</v>
      </c>
      <c r="E20" s="4" t="s">
        <v>37</v>
      </c>
      <c r="F20" s="8">
        <v>384.858</v>
      </c>
      <c r="G20" s="8">
        <v>348.39699999999999</v>
      </c>
      <c r="H20" s="8">
        <v>-0.86399999999999999</v>
      </c>
      <c r="I20" s="8">
        <v>-3.0009999999999999</v>
      </c>
      <c r="J20" s="9">
        <v>3</v>
      </c>
      <c r="K20" s="9">
        <v>5</v>
      </c>
      <c r="L20" s="8">
        <v>113.76</v>
      </c>
      <c r="M20" s="10">
        <v>8</v>
      </c>
    </row>
    <row r="21" spans="1:13" ht="150" customHeight="1" x14ac:dyDescent="0.25">
      <c r="A21" s="6" t="s">
        <v>153</v>
      </c>
      <c r="B21" s="7" t="str">
        <f>_xll.JChemExcel.Functions.JCSYSStructure("6EF8F645AAE49BEF6293A5D64FDC7C9B")</f>
        <v/>
      </c>
      <c r="C21" s="8">
        <v>386.83</v>
      </c>
      <c r="D21" s="4" t="s">
        <v>34</v>
      </c>
      <c r="E21" s="4" t="s">
        <v>38</v>
      </c>
      <c r="F21" s="8">
        <v>386.83100000000002</v>
      </c>
      <c r="G21" s="8">
        <v>350.37</v>
      </c>
      <c r="H21" s="8">
        <v>-1.6890000000000001</v>
      </c>
      <c r="I21" s="8">
        <v>-2.7610000000000001</v>
      </c>
      <c r="J21" s="9">
        <v>3</v>
      </c>
      <c r="K21" s="9">
        <v>6</v>
      </c>
      <c r="L21" s="8">
        <v>122.99</v>
      </c>
      <c r="M21" s="10">
        <v>8</v>
      </c>
    </row>
    <row r="22" spans="1:13" ht="150" customHeight="1" x14ac:dyDescent="0.25">
      <c r="A22" s="6" t="s">
        <v>154</v>
      </c>
      <c r="B22" s="7" t="str">
        <f>_xll.JChemExcel.Functions.JCSYSStructure("CBB0B5ACB851EA3E855FFB5E87873D18")</f>
        <v/>
      </c>
      <c r="C22" s="8">
        <v>386.83</v>
      </c>
      <c r="D22" s="4" t="s">
        <v>34</v>
      </c>
      <c r="E22" s="4" t="s">
        <v>39</v>
      </c>
      <c r="F22" s="8">
        <v>386.83100000000002</v>
      </c>
      <c r="G22" s="8">
        <v>350.37</v>
      </c>
      <c r="H22" s="8">
        <v>-1.593</v>
      </c>
      <c r="I22" s="8">
        <v>-2.6389999999999998</v>
      </c>
      <c r="J22" s="9">
        <v>3</v>
      </c>
      <c r="K22" s="9">
        <v>6</v>
      </c>
      <c r="L22" s="8">
        <v>122.99</v>
      </c>
      <c r="M22" s="10">
        <v>8</v>
      </c>
    </row>
    <row r="23" spans="1:13" ht="150" customHeight="1" x14ac:dyDescent="0.25">
      <c r="A23" s="6" t="s">
        <v>155</v>
      </c>
      <c r="B23" s="7" t="str">
        <f>_xll.JChemExcel.Functions.JCSYSStructure("58069F463BFAACEB5242AF21ECE558ED")</f>
        <v/>
      </c>
      <c r="C23" s="8">
        <v>384.86</v>
      </c>
      <c r="D23" s="4" t="s">
        <v>32</v>
      </c>
      <c r="E23" s="4" t="s">
        <v>40</v>
      </c>
      <c r="F23" s="8">
        <v>384.858</v>
      </c>
      <c r="G23" s="8">
        <v>348.39699999999999</v>
      </c>
      <c r="H23" s="8">
        <v>-0.86399999999999999</v>
      </c>
      <c r="I23" s="8">
        <v>-3.0009999999999999</v>
      </c>
      <c r="J23" s="9">
        <v>3</v>
      </c>
      <c r="K23" s="9">
        <v>5</v>
      </c>
      <c r="L23" s="8">
        <v>113.76</v>
      </c>
      <c r="M23" s="10">
        <v>8</v>
      </c>
    </row>
    <row r="24" spans="1:13" ht="150" customHeight="1" x14ac:dyDescent="0.25">
      <c r="A24" s="6" t="s">
        <v>156</v>
      </c>
      <c r="B24" s="7" t="str">
        <f>_xll.JChemExcel.Functions.JCSYSStructure("FCD86F8CFB3AB86E6F6FFED88708A4D2")</f>
        <v/>
      </c>
      <c r="C24" s="8">
        <v>384.86</v>
      </c>
      <c r="D24" s="4" t="s">
        <v>32</v>
      </c>
      <c r="E24" s="4" t="s">
        <v>41</v>
      </c>
      <c r="F24" s="8">
        <v>384.858</v>
      </c>
      <c r="G24" s="8">
        <v>348.39699999999999</v>
      </c>
      <c r="H24" s="8">
        <v>-1.038</v>
      </c>
      <c r="I24" s="8">
        <v>-3.0880000000000001</v>
      </c>
      <c r="J24" s="9">
        <v>3</v>
      </c>
      <c r="K24" s="9">
        <v>5</v>
      </c>
      <c r="L24" s="8">
        <v>113.76</v>
      </c>
      <c r="M24" s="10">
        <v>8</v>
      </c>
    </row>
    <row r="25" spans="1:13" ht="150" customHeight="1" x14ac:dyDescent="0.25">
      <c r="A25" s="6" t="s">
        <v>157</v>
      </c>
      <c r="B25" s="7" t="str">
        <f>_xll.JChemExcel.Functions.JCSYSStructure("7B3DB3267C2409574A6581381F2F5913")</f>
        <v/>
      </c>
      <c r="C25" s="8">
        <v>370.83</v>
      </c>
      <c r="D25" s="4" t="s">
        <v>42</v>
      </c>
      <c r="E25" s="4" t="s">
        <v>43</v>
      </c>
      <c r="F25" s="8">
        <v>370.83100000000002</v>
      </c>
      <c r="G25" s="8">
        <v>334.37</v>
      </c>
      <c r="H25" s="8">
        <v>-1.393</v>
      </c>
      <c r="I25" s="8">
        <v>-2.7469999999999999</v>
      </c>
      <c r="J25" s="9">
        <v>3</v>
      </c>
      <c r="K25" s="9">
        <v>5</v>
      </c>
      <c r="L25" s="8">
        <v>113.76</v>
      </c>
      <c r="M25" s="10">
        <v>7</v>
      </c>
    </row>
    <row r="26" spans="1:13" ht="150" customHeight="1" x14ac:dyDescent="0.25">
      <c r="A26" s="6" t="s">
        <v>158</v>
      </c>
      <c r="B26" s="7" t="str">
        <f>_xll.JChemExcel.Functions.JCSYSStructure("471740BE5548FF4C51247A8CE73A2617")</f>
        <v/>
      </c>
      <c r="C26" s="8">
        <v>370.83</v>
      </c>
      <c r="D26" s="4" t="s">
        <v>42</v>
      </c>
      <c r="E26" s="4" t="s">
        <v>44</v>
      </c>
      <c r="F26" s="8">
        <v>370.83100000000002</v>
      </c>
      <c r="G26" s="8">
        <v>334.37</v>
      </c>
      <c r="H26" s="8">
        <v>-1.5669999999999999</v>
      </c>
      <c r="I26" s="8">
        <v>-2.8340000000000001</v>
      </c>
      <c r="J26" s="9">
        <v>3</v>
      </c>
      <c r="K26" s="9">
        <v>5</v>
      </c>
      <c r="L26" s="8">
        <v>113.76</v>
      </c>
      <c r="M26" s="10">
        <v>7</v>
      </c>
    </row>
    <row r="27" spans="1:13" ht="150" customHeight="1" x14ac:dyDescent="0.25">
      <c r="A27" s="6" t="s">
        <v>159</v>
      </c>
      <c r="B27" s="7" t="str">
        <f>_xll.JChemExcel.Functions.JCSYSStructure("935A7A15B9A77B07B34DFA3298648E9A")</f>
        <v/>
      </c>
      <c r="C27" s="8">
        <v>370.83</v>
      </c>
      <c r="D27" s="4" t="s">
        <v>42</v>
      </c>
      <c r="E27" s="4" t="s">
        <v>45</v>
      </c>
      <c r="F27" s="8">
        <v>370.83100000000002</v>
      </c>
      <c r="G27" s="8">
        <v>334.37</v>
      </c>
      <c r="H27" s="8">
        <v>-1.5669999999999999</v>
      </c>
      <c r="I27" s="8">
        <v>-2.8340000000000001</v>
      </c>
      <c r="J27" s="9">
        <v>3</v>
      </c>
      <c r="K27" s="9">
        <v>5</v>
      </c>
      <c r="L27" s="8">
        <v>113.76</v>
      </c>
      <c r="M27" s="10">
        <v>7</v>
      </c>
    </row>
    <row r="28" spans="1:13" ht="150" customHeight="1" x14ac:dyDescent="0.25">
      <c r="A28" s="6" t="s">
        <v>160</v>
      </c>
      <c r="B28" s="7" t="str">
        <f>_xll.JChemExcel.Functions.JCSYSStructure("6470191F8D6A23E5D1009D65D99CBAE7")</f>
        <v/>
      </c>
      <c r="C28" s="8">
        <v>370.83</v>
      </c>
      <c r="D28" s="4" t="s">
        <v>42</v>
      </c>
      <c r="E28" s="4" t="s">
        <v>46</v>
      </c>
      <c r="F28" s="8">
        <v>370.83100000000002</v>
      </c>
      <c r="G28" s="8">
        <v>334.37</v>
      </c>
      <c r="H28" s="8">
        <v>-1.393</v>
      </c>
      <c r="I28" s="8">
        <v>-2.7469999999999999</v>
      </c>
      <c r="J28" s="9">
        <v>3</v>
      </c>
      <c r="K28" s="9">
        <v>5</v>
      </c>
      <c r="L28" s="8">
        <v>113.76</v>
      </c>
      <c r="M28" s="10">
        <v>7</v>
      </c>
    </row>
    <row r="29" spans="1:13" ht="150" customHeight="1" x14ac:dyDescent="0.25">
      <c r="A29" s="6" t="s">
        <v>161</v>
      </c>
      <c r="B29" s="7" t="str">
        <f>_xll.JChemExcel.Functions.JCSYSStructure("FD6D915A37B01A747A98E5FB94570FF2")</f>
        <v/>
      </c>
      <c r="C29" s="8">
        <v>356.81</v>
      </c>
      <c r="D29" s="4" t="s">
        <v>47</v>
      </c>
      <c r="E29" s="4" t="s">
        <v>48</v>
      </c>
      <c r="F29" s="8">
        <v>356.125</v>
      </c>
      <c r="G29" s="8">
        <v>320.34399999999999</v>
      </c>
      <c r="H29" s="8">
        <v>-1.3120000000000001</v>
      </c>
      <c r="I29" s="8">
        <v>-2.4900000000000002</v>
      </c>
      <c r="J29" s="9">
        <v>3</v>
      </c>
      <c r="K29" s="9">
        <v>5</v>
      </c>
      <c r="L29" s="8">
        <v>113.76</v>
      </c>
      <c r="M29" s="10">
        <v>6</v>
      </c>
    </row>
    <row r="30" spans="1:13" ht="150" customHeight="1" x14ac:dyDescent="0.25">
      <c r="A30" s="6" t="s">
        <v>162</v>
      </c>
      <c r="B30" s="7" t="str">
        <f>_xll.JChemExcel.Functions.JCSYSStructure("7D2ED465587989503CEF968E5A798EAA")</f>
        <v/>
      </c>
      <c r="C30" s="8">
        <v>356.81</v>
      </c>
      <c r="D30" s="4" t="s">
        <v>47</v>
      </c>
      <c r="E30" s="4" t="s">
        <v>49</v>
      </c>
      <c r="F30" s="8">
        <v>356.80500000000001</v>
      </c>
      <c r="G30" s="8">
        <v>320.34399999999999</v>
      </c>
      <c r="H30" s="8">
        <v>-1.4259999999999999</v>
      </c>
      <c r="I30" s="8">
        <v>-2.8210000000000002</v>
      </c>
      <c r="J30" s="9">
        <v>3</v>
      </c>
      <c r="K30" s="9">
        <v>5</v>
      </c>
      <c r="L30" s="8">
        <v>113.76</v>
      </c>
      <c r="M30" s="10">
        <v>6</v>
      </c>
    </row>
    <row r="31" spans="1:13" ht="150" customHeight="1" x14ac:dyDescent="0.25">
      <c r="A31" s="6" t="s">
        <v>163</v>
      </c>
      <c r="B31" s="7" t="str">
        <f>_xll.JChemExcel.Functions.JCSYSStructure("312D4518CCD3CEFBB7B2ABBE0FBD4059")</f>
        <v/>
      </c>
      <c r="C31" s="8">
        <v>356.81</v>
      </c>
      <c r="D31" s="4" t="s">
        <v>47</v>
      </c>
      <c r="E31" s="4" t="s">
        <v>50</v>
      </c>
      <c r="F31" s="8">
        <v>356.80500000000001</v>
      </c>
      <c r="G31" s="8">
        <v>320.34399999999999</v>
      </c>
      <c r="H31" s="8">
        <v>-1.4259999999999999</v>
      </c>
      <c r="I31" s="8">
        <v>-2.8210000000000002</v>
      </c>
      <c r="J31" s="9">
        <v>3</v>
      </c>
      <c r="K31" s="9">
        <v>5</v>
      </c>
      <c r="L31" s="8">
        <v>113.76</v>
      </c>
      <c r="M31" s="10">
        <v>6</v>
      </c>
    </row>
    <row r="32" spans="1:13" ht="150" customHeight="1" x14ac:dyDescent="0.25">
      <c r="A32" s="6" t="s">
        <v>164</v>
      </c>
      <c r="B32" s="7" t="str">
        <f>_xll.JChemExcel.Functions.JCSYSStructure("3973A70ED5555C1AFC093ABE0F5DFA62")</f>
        <v/>
      </c>
      <c r="C32" s="8">
        <v>356.81</v>
      </c>
      <c r="D32" s="4" t="s">
        <v>47</v>
      </c>
      <c r="E32" s="4" t="s">
        <v>51</v>
      </c>
      <c r="F32" s="8">
        <v>356.80500000000001</v>
      </c>
      <c r="G32" s="8">
        <v>320.34399999999999</v>
      </c>
      <c r="H32" s="8">
        <v>-1.3120000000000001</v>
      </c>
      <c r="I32" s="8">
        <v>-2.4900000000000002</v>
      </c>
      <c r="J32" s="9">
        <v>3</v>
      </c>
      <c r="K32" s="9">
        <v>5</v>
      </c>
      <c r="L32" s="8">
        <v>113.76</v>
      </c>
      <c r="M32" s="10">
        <v>6</v>
      </c>
    </row>
    <row r="33" spans="1:13" ht="150" customHeight="1" x14ac:dyDescent="0.25">
      <c r="A33" s="6" t="s">
        <v>165</v>
      </c>
      <c r="B33" s="7" t="str">
        <f>_xll.JChemExcel.Functions.JCSYSStructure("005B30CFBB8B88F4DCC629E39DA00018")</f>
        <v/>
      </c>
      <c r="C33" s="8">
        <v>342.78</v>
      </c>
      <c r="D33" s="4" t="s">
        <v>52</v>
      </c>
      <c r="E33" s="4" t="s">
        <v>53</v>
      </c>
      <c r="F33" s="8">
        <v>342.77800000000002</v>
      </c>
      <c r="G33" s="8">
        <v>306.31700000000001</v>
      </c>
      <c r="H33" s="8">
        <v>-1.6579999999999999</v>
      </c>
      <c r="I33" s="8">
        <v>-2.5910000000000002</v>
      </c>
      <c r="J33" s="9">
        <v>3</v>
      </c>
      <c r="K33" s="9">
        <v>5</v>
      </c>
      <c r="L33" s="8">
        <v>113.76</v>
      </c>
      <c r="M33" s="10">
        <v>5</v>
      </c>
    </row>
    <row r="34" spans="1:13" ht="150" customHeight="1" x14ac:dyDescent="0.25">
      <c r="A34" s="6" t="s">
        <v>166</v>
      </c>
      <c r="B34" s="7" t="str">
        <f>_xll.JChemExcel.Functions.JCSYSStructure("47C21F521E28C48B8459DC2907E8A6DB")</f>
        <v/>
      </c>
      <c r="C34" s="8">
        <v>342.78</v>
      </c>
      <c r="D34" s="4" t="s">
        <v>52</v>
      </c>
      <c r="E34" s="4" t="s">
        <v>54</v>
      </c>
      <c r="F34" s="8">
        <v>342.77800000000002</v>
      </c>
      <c r="G34" s="8">
        <v>306.31700000000001</v>
      </c>
      <c r="H34" s="8">
        <v>-1.6579999999999999</v>
      </c>
      <c r="I34" s="8">
        <v>-2.5910000000000002</v>
      </c>
      <c r="J34" s="9">
        <v>3</v>
      </c>
      <c r="K34" s="9">
        <v>5</v>
      </c>
      <c r="L34" s="8">
        <v>113.76</v>
      </c>
      <c r="M34" s="10">
        <v>5</v>
      </c>
    </row>
    <row r="35" spans="1:13" ht="150" customHeight="1" x14ac:dyDescent="0.25">
      <c r="A35" s="6" t="s">
        <v>167</v>
      </c>
      <c r="B35" s="7" t="str">
        <f>_xll.JChemExcel.Functions.JCSYSStructure("17617F5742DBF4A091D9EF6C62A4B17A")</f>
        <v/>
      </c>
      <c r="C35" s="8">
        <v>342.78</v>
      </c>
      <c r="D35" s="4" t="s">
        <v>52</v>
      </c>
      <c r="E35" s="4" t="s">
        <v>55</v>
      </c>
      <c r="F35" s="8">
        <v>342.77800000000002</v>
      </c>
      <c r="G35" s="8">
        <v>306.31700000000001</v>
      </c>
      <c r="H35" s="8">
        <v>-1.754</v>
      </c>
      <c r="I35" s="8">
        <v>-2.8039999999999998</v>
      </c>
      <c r="J35" s="9">
        <v>3</v>
      </c>
      <c r="K35" s="9">
        <v>5</v>
      </c>
      <c r="L35" s="8">
        <v>113.76</v>
      </c>
      <c r="M35" s="10">
        <v>5</v>
      </c>
    </row>
    <row r="36" spans="1:13" ht="150" customHeight="1" x14ac:dyDescent="0.25">
      <c r="A36" s="11" t="s">
        <v>168</v>
      </c>
      <c r="B36" s="12" t="str">
        <f>_xll.JChemExcel.Functions.JCSYSStructure("C9825538768DB5B427847C74C33D5DE7")</f>
        <v/>
      </c>
      <c r="C36" s="13">
        <v>342.78</v>
      </c>
      <c r="D36" s="5" t="s">
        <v>52</v>
      </c>
      <c r="E36" s="5" t="s">
        <v>56</v>
      </c>
      <c r="F36" s="13">
        <v>342.77800000000002</v>
      </c>
      <c r="G36" s="13">
        <v>306.31700000000001</v>
      </c>
      <c r="H36" s="13">
        <v>-1.754</v>
      </c>
      <c r="I36" s="13">
        <v>-2.8039999999999998</v>
      </c>
      <c r="J36" s="14">
        <v>3</v>
      </c>
      <c r="K36" s="14">
        <v>5</v>
      </c>
      <c r="L36" s="13">
        <v>113.76</v>
      </c>
      <c r="M36" s="15">
        <v>5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6"/>
  <sheetViews>
    <sheetView workbookViewId="0"/>
  </sheetViews>
  <sheetFormatPr defaultRowHeight="15" x14ac:dyDescent="0.25"/>
  <sheetData>
    <row r="1" spans="1:4" x14ac:dyDescent="0.25">
      <c r="A1" t="s">
        <v>57</v>
      </c>
      <c r="B1" t="s">
        <v>58</v>
      </c>
      <c r="C1" t="s">
        <v>59</v>
      </c>
      <c r="D1" t="s">
        <v>60</v>
      </c>
    </row>
    <row r="2" spans="1:4" x14ac:dyDescent="0.25">
      <c r="A2" t="s">
        <v>61</v>
      </c>
      <c r="B2" t="s">
        <v>62</v>
      </c>
      <c r="C2" t="s">
        <v>63</v>
      </c>
      <c r="D2" t="s">
        <v>64</v>
      </c>
    </row>
    <row r="3" spans="1:4" x14ac:dyDescent="0.25">
      <c r="A3" t="s">
        <v>65</v>
      </c>
      <c r="B3" t="s">
        <v>62</v>
      </c>
      <c r="C3" t="s">
        <v>63</v>
      </c>
      <c r="D3" t="s">
        <v>66</v>
      </c>
    </row>
    <row r="4" spans="1:4" x14ac:dyDescent="0.25">
      <c r="A4" t="s">
        <v>67</v>
      </c>
      <c r="B4" t="s">
        <v>62</v>
      </c>
      <c r="C4" t="s">
        <v>63</v>
      </c>
      <c r="D4" t="s">
        <v>68</v>
      </c>
    </row>
    <row r="5" spans="1:4" x14ac:dyDescent="0.25">
      <c r="A5" t="s">
        <v>69</v>
      </c>
      <c r="B5" t="s">
        <v>62</v>
      </c>
      <c r="C5" t="s">
        <v>63</v>
      </c>
      <c r="D5" t="s">
        <v>70</v>
      </c>
    </row>
    <row r="6" spans="1:4" x14ac:dyDescent="0.25">
      <c r="A6" t="s">
        <v>71</v>
      </c>
      <c r="B6" t="s">
        <v>62</v>
      </c>
      <c r="C6" t="s">
        <v>63</v>
      </c>
      <c r="D6" t="s">
        <v>72</v>
      </c>
    </row>
    <row r="7" spans="1:4" x14ac:dyDescent="0.25">
      <c r="A7" t="s">
        <v>73</v>
      </c>
      <c r="B7" t="s">
        <v>62</v>
      </c>
      <c r="C7" t="s">
        <v>63</v>
      </c>
      <c r="D7" t="s">
        <v>74</v>
      </c>
    </row>
    <row r="8" spans="1:4" x14ac:dyDescent="0.25">
      <c r="A8" t="s">
        <v>75</v>
      </c>
      <c r="B8" t="s">
        <v>62</v>
      </c>
      <c r="C8" t="s">
        <v>63</v>
      </c>
      <c r="D8" t="s">
        <v>76</v>
      </c>
    </row>
    <row r="9" spans="1:4" x14ac:dyDescent="0.25">
      <c r="A9" t="s">
        <v>77</v>
      </c>
      <c r="B9" t="s">
        <v>62</v>
      </c>
      <c r="C9" t="s">
        <v>63</v>
      </c>
      <c r="D9" t="s">
        <v>78</v>
      </c>
    </row>
    <row r="10" spans="1:4" x14ac:dyDescent="0.25">
      <c r="A10" t="s">
        <v>79</v>
      </c>
      <c r="B10" t="s">
        <v>62</v>
      </c>
      <c r="C10" t="s">
        <v>63</v>
      </c>
      <c r="D10" t="s">
        <v>80</v>
      </c>
    </row>
    <row r="11" spans="1:4" x14ac:dyDescent="0.25">
      <c r="A11" t="s">
        <v>81</v>
      </c>
      <c r="B11" t="s">
        <v>62</v>
      </c>
      <c r="C11" t="s">
        <v>63</v>
      </c>
      <c r="D11" t="s">
        <v>82</v>
      </c>
    </row>
    <row r="12" spans="1:4" x14ac:dyDescent="0.25">
      <c r="A12" t="s">
        <v>83</v>
      </c>
      <c r="B12" t="s">
        <v>62</v>
      </c>
      <c r="C12" t="s">
        <v>63</v>
      </c>
      <c r="D12" t="s">
        <v>84</v>
      </c>
    </row>
    <row r="13" spans="1:4" x14ac:dyDescent="0.25">
      <c r="A13" t="s">
        <v>85</v>
      </c>
      <c r="B13" t="s">
        <v>62</v>
      </c>
      <c r="C13" t="s">
        <v>63</v>
      </c>
      <c r="D13" t="s">
        <v>86</v>
      </c>
    </row>
    <row r="14" spans="1:4" x14ac:dyDescent="0.25">
      <c r="A14" t="s">
        <v>87</v>
      </c>
      <c r="B14" t="s">
        <v>62</v>
      </c>
      <c r="C14" t="s">
        <v>63</v>
      </c>
      <c r="D14" t="s">
        <v>88</v>
      </c>
    </row>
    <row r="15" spans="1:4" x14ac:dyDescent="0.25">
      <c r="A15" t="s">
        <v>89</v>
      </c>
      <c r="B15" t="s">
        <v>62</v>
      </c>
      <c r="C15" t="s">
        <v>63</v>
      </c>
      <c r="D15" t="s">
        <v>90</v>
      </c>
    </row>
    <row r="16" spans="1:4" x14ac:dyDescent="0.25">
      <c r="A16" t="s">
        <v>91</v>
      </c>
      <c r="B16" t="s">
        <v>62</v>
      </c>
      <c r="C16" t="s">
        <v>63</v>
      </c>
      <c r="D16" t="s">
        <v>92</v>
      </c>
    </row>
    <row r="17" spans="1:4" x14ac:dyDescent="0.25">
      <c r="A17" t="s">
        <v>93</v>
      </c>
      <c r="B17" t="s">
        <v>62</v>
      </c>
      <c r="C17" t="s">
        <v>63</v>
      </c>
      <c r="D17" t="s">
        <v>94</v>
      </c>
    </row>
    <row r="18" spans="1:4" x14ac:dyDescent="0.25">
      <c r="A18" t="s">
        <v>95</v>
      </c>
      <c r="B18" t="s">
        <v>62</v>
      </c>
      <c r="C18" t="s">
        <v>63</v>
      </c>
      <c r="D18" t="s">
        <v>96</v>
      </c>
    </row>
    <row r="19" spans="1:4" x14ac:dyDescent="0.25">
      <c r="A19" t="s">
        <v>97</v>
      </c>
      <c r="B19" t="s">
        <v>62</v>
      </c>
      <c r="C19" t="s">
        <v>63</v>
      </c>
      <c r="D19" t="s">
        <v>98</v>
      </c>
    </row>
    <row r="20" spans="1:4" x14ac:dyDescent="0.25">
      <c r="A20" t="s">
        <v>99</v>
      </c>
      <c r="B20" t="s">
        <v>62</v>
      </c>
      <c r="C20" t="s">
        <v>63</v>
      </c>
      <c r="D20" t="s">
        <v>100</v>
      </c>
    </row>
    <row r="21" spans="1:4" x14ac:dyDescent="0.25">
      <c r="A21" t="s">
        <v>101</v>
      </c>
      <c r="B21" t="s">
        <v>62</v>
      </c>
      <c r="C21" t="s">
        <v>63</v>
      </c>
      <c r="D21" t="s">
        <v>102</v>
      </c>
    </row>
    <row r="22" spans="1:4" x14ac:dyDescent="0.25">
      <c r="A22" t="s">
        <v>103</v>
      </c>
      <c r="B22" t="s">
        <v>62</v>
      </c>
      <c r="C22" t="s">
        <v>63</v>
      </c>
      <c r="D22" t="s">
        <v>104</v>
      </c>
    </row>
    <row r="23" spans="1:4" x14ac:dyDescent="0.25">
      <c r="A23" t="s">
        <v>105</v>
      </c>
      <c r="B23" t="s">
        <v>62</v>
      </c>
      <c r="C23" t="s">
        <v>63</v>
      </c>
      <c r="D23" t="s">
        <v>106</v>
      </c>
    </row>
    <row r="24" spans="1:4" x14ac:dyDescent="0.25">
      <c r="A24" t="s">
        <v>107</v>
      </c>
      <c r="B24" t="s">
        <v>62</v>
      </c>
      <c r="C24" t="s">
        <v>63</v>
      </c>
      <c r="D24" t="s">
        <v>108</v>
      </c>
    </row>
    <row r="25" spans="1:4" x14ac:dyDescent="0.25">
      <c r="A25" t="s">
        <v>109</v>
      </c>
      <c r="B25" t="s">
        <v>62</v>
      </c>
      <c r="C25" t="s">
        <v>63</v>
      </c>
      <c r="D25" t="s">
        <v>110</v>
      </c>
    </row>
    <row r="26" spans="1:4" x14ac:dyDescent="0.25">
      <c r="A26" t="s">
        <v>111</v>
      </c>
      <c r="B26" t="s">
        <v>62</v>
      </c>
      <c r="C26" t="s">
        <v>63</v>
      </c>
      <c r="D26" t="s">
        <v>112</v>
      </c>
    </row>
    <row r="27" spans="1:4" x14ac:dyDescent="0.25">
      <c r="A27" t="s">
        <v>113</v>
      </c>
      <c r="B27" t="s">
        <v>62</v>
      </c>
      <c r="C27" t="s">
        <v>63</v>
      </c>
      <c r="D27" t="s">
        <v>114</v>
      </c>
    </row>
    <row r="28" spans="1:4" x14ac:dyDescent="0.25">
      <c r="A28" t="s">
        <v>115</v>
      </c>
      <c r="B28" t="s">
        <v>62</v>
      </c>
      <c r="C28" t="s">
        <v>63</v>
      </c>
      <c r="D28" t="s">
        <v>116</v>
      </c>
    </row>
    <row r="29" spans="1:4" x14ac:dyDescent="0.25">
      <c r="A29" t="s">
        <v>117</v>
      </c>
      <c r="B29" t="s">
        <v>62</v>
      </c>
      <c r="C29" t="s">
        <v>63</v>
      </c>
      <c r="D29" t="s">
        <v>118</v>
      </c>
    </row>
    <row r="30" spans="1:4" x14ac:dyDescent="0.25">
      <c r="A30" t="s">
        <v>119</v>
      </c>
      <c r="B30" t="s">
        <v>62</v>
      </c>
      <c r="C30" t="s">
        <v>63</v>
      </c>
      <c r="D30" t="s">
        <v>120</v>
      </c>
    </row>
    <row r="31" spans="1:4" x14ac:dyDescent="0.25">
      <c r="A31" t="s">
        <v>121</v>
      </c>
      <c r="B31" t="s">
        <v>62</v>
      </c>
      <c r="C31" t="s">
        <v>63</v>
      </c>
      <c r="D31" t="s">
        <v>122</v>
      </c>
    </row>
    <row r="32" spans="1:4" x14ac:dyDescent="0.25">
      <c r="A32" t="s">
        <v>123</v>
      </c>
      <c r="B32" t="s">
        <v>62</v>
      </c>
      <c r="C32" t="s">
        <v>63</v>
      </c>
      <c r="D32" t="s">
        <v>124</v>
      </c>
    </row>
    <row r="33" spans="1:4" x14ac:dyDescent="0.25">
      <c r="A33" t="s">
        <v>125</v>
      </c>
      <c r="B33" t="s">
        <v>62</v>
      </c>
      <c r="C33" t="s">
        <v>63</v>
      </c>
      <c r="D33" t="s">
        <v>126</v>
      </c>
    </row>
    <row r="34" spans="1:4" x14ac:dyDescent="0.25">
      <c r="A34" t="s">
        <v>127</v>
      </c>
      <c r="B34" t="s">
        <v>62</v>
      </c>
      <c r="C34" t="s">
        <v>63</v>
      </c>
      <c r="D34" t="s">
        <v>128</v>
      </c>
    </row>
    <row r="35" spans="1:4" x14ac:dyDescent="0.25">
      <c r="A35" t="s">
        <v>129</v>
      </c>
      <c r="B35" t="s">
        <v>62</v>
      </c>
      <c r="C35" t="s">
        <v>63</v>
      </c>
      <c r="D35" t="s">
        <v>130</v>
      </c>
    </row>
    <row r="36" spans="1:4" x14ac:dyDescent="0.25">
      <c r="A36" t="s">
        <v>131</v>
      </c>
      <c r="B36" t="s">
        <v>62</v>
      </c>
      <c r="C36" t="s">
        <v>63</v>
      </c>
      <c r="D36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PROTAC CRBN Amine KIT-2</vt:lpstr>
      <vt:lpstr>__JChemStructureSheet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Oleh Shyshlyk</cp:lastModifiedBy>
  <dcterms:created xsi:type="dcterms:W3CDTF">2023-07-10T18:01:21Z</dcterms:created>
  <dcterms:modified xsi:type="dcterms:W3CDTF">2023-07-10T18:02:46Z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ChemExcelWorkbookGUID">
    <vt:lpwstr>779ebfd6-ab44-49ef-88d2-ff5f6ec60ecb</vt:lpwstr>
  </property>
  <property fmtid="{D5CDD505-2E9C-101B-9397-08002B2CF9AE}" pid="3" name="JChemExcelVersion">
    <vt:lpwstr>21.15.202.140</vt:lpwstr>
  </property>
</Properties>
</file>