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lenaminenet-my.sharepoint.com/personal/o_shyshlyk_enamine_net/Documents/Рабочий стол/Новая папка/Protac/kit/website/CRBN_Amine_Kit-1/PROTAC CRBN Amine KIT_1/"/>
    </mc:Choice>
  </mc:AlternateContent>
  <xr:revisionPtr revIDLastSave="121" documentId="11_254370C8C88801C756D5E1E2ED454DF10E7EDF5F" xr6:coauthVersionLast="47" xr6:coauthVersionMax="47" xr10:uidLastSave="{3A4B955D-3387-4559-88C1-A5FFC3322EE5}"/>
  <bookViews>
    <workbookView xWindow="-120" yWindow="-120" windowWidth="29040" windowHeight="15840" xr2:uid="{00000000-000D-0000-FFFF-FFFF00000000}"/>
  </bookViews>
  <sheets>
    <sheet name="PROTAC CRBN Amine KIT_1" sheetId="1" r:id="rId1"/>
    <sheet name="__JChemStructureSheet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5" i="1" l="1"/>
  <c r="B91" i="1"/>
  <c r="B85" i="1"/>
  <c r="B79" i="1"/>
  <c r="B73" i="1"/>
  <c r="B67" i="1"/>
  <c r="B61" i="1"/>
  <c r="B55" i="1"/>
  <c r="B49" i="1"/>
  <c r="B43" i="1"/>
  <c r="B37" i="1"/>
  <c r="B31" i="1"/>
  <c r="B25" i="1"/>
  <c r="B19" i="1"/>
  <c r="B13" i="1"/>
  <c r="B7" i="1"/>
  <c r="B75" i="1"/>
  <c r="B27" i="1"/>
  <c r="B96" i="1"/>
  <c r="B90" i="1"/>
  <c r="B84" i="1"/>
  <c r="B78" i="1"/>
  <c r="B72" i="1"/>
  <c r="B66" i="1"/>
  <c r="B60" i="1"/>
  <c r="B54" i="1"/>
  <c r="B48" i="1"/>
  <c r="B42" i="1"/>
  <c r="B36" i="1"/>
  <c r="B30" i="1"/>
  <c r="B24" i="1"/>
  <c r="B18" i="1"/>
  <c r="B12" i="1"/>
  <c r="B6" i="1"/>
  <c r="B69" i="1"/>
  <c r="B39" i="1"/>
  <c r="B3" i="1"/>
  <c r="B95" i="1"/>
  <c r="B89" i="1"/>
  <c r="B83" i="1"/>
  <c r="B77" i="1"/>
  <c r="B71" i="1"/>
  <c r="B65" i="1"/>
  <c r="B59" i="1"/>
  <c r="B53" i="1"/>
  <c r="B47" i="1"/>
  <c r="B41" i="1"/>
  <c r="B35" i="1"/>
  <c r="B29" i="1"/>
  <c r="B23" i="1"/>
  <c r="B17" i="1"/>
  <c r="B11" i="1"/>
  <c r="B5" i="1"/>
  <c r="B97" i="1" s="1"/>
  <c r="B81" i="1"/>
  <c r="B57" i="1"/>
  <c r="B33" i="1"/>
  <c r="B9" i="1"/>
  <c r="B94" i="1"/>
  <c r="B88" i="1"/>
  <c r="B82" i="1"/>
  <c r="B76" i="1"/>
  <c r="B70" i="1"/>
  <c r="B64" i="1"/>
  <c r="B58" i="1"/>
  <c r="B52" i="1"/>
  <c r="B46" i="1"/>
  <c r="B40" i="1"/>
  <c r="B34" i="1"/>
  <c r="B28" i="1"/>
  <c r="B22" i="1"/>
  <c r="B16" i="1"/>
  <c r="B10" i="1"/>
  <c r="B4" i="1"/>
  <c r="B87" i="1"/>
  <c r="B51" i="1"/>
  <c r="B15" i="1"/>
  <c r="B93" i="1"/>
  <c r="B92" i="1"/>
  <c r="B86" i="1"/>
  <c r="B80" i="1"/>
  <c r="B74" i="1"/>
  <c r="B68" i="1"/>
  <c r="B62" i="1"/>
  <c r="B56" i="1"/>
  <c r="B50" i="1"/>
  <c r="B44" i="1"/>
  <c r="B38" i="1"/>
  <c r="B32" i="1"/>
  <c r="B26" i="1"/>
  <c r="B20" i="1"/>
  <c r="B14" i="1"/>
  <c r="B8" i="1"/>
  <c r="B2" i="1"/>
  <c r="B63" i="1"/>
  <c r="B45" i="1"/>
  <c r="B21" i="1"/>
</calcChain>
</file>

<file path=xl/sharedStrings.xml><?xml version="1.0" encoding="utf-8"?>
<sst xmlns="http://schemas.openxmlformats.org/spreadsheetml/2006/main" count="688" uniqueCount="466">
  <si>
    <t>Structure</t>
  </si>
  <si>
    <t>Mol Weight</t>
  </si>
  <si>
    <t>Formula</t>
  </si>
  <si>
    <t>Catalog ID</t>
  </si>
  <si>
    <t>MW</t>
  </si>
  <si>
    <t>MW (desalted)</t>
  </si>
  <si>
    <t>ClogP</t>
  </si>
  <si>
    <t>logS</t>
  </si>
  <si>
    <t>HBD</t>
  </si>
  <si>
    <t>HBA</t>
  </si>
  <si>
    <t>TPSA</t>
  </si>
  <si>
    <t>RotBonds</t>
  </si>
  <si>
    <t>C25H35ClN4O10</t>
  </si>
  <si>
    <t>Z3417458829</t>
  </si>
  <si>
    <t>Z5144020162</t>
  </si>
  <si>
    <t>C25H37ClN4O9</t>
  </si>
  <si>
    <t>Z5195593483</t>
  </si>
  <si>
    <t>C27H41Cl2N5O8</t>
  </si>
  <si>
    <t>Z5185398453</t>
  </si>
  <si>
    <t>Z5183331657</t>
  </si>
  <si>
    <t>C24H33ClN4O9</t>
  </si>
  <si>
    <t>Z5187551975</t>
  </si>
  <si>
    <t>Z5178851467</t>
  </si>
  <si>
    <t>C23H32ClN3O9</t>
  </si>
  <si>
    <t>Z5243348639</t>
  </si>
  <si>
    <t>C23H31ClN4O9</t>
  </si>
  <si>
    <t>Z5144829081</t>
  </si>
  <si>
    <t>C23H32N4O8</t>
  </si>
  <si>
    <t>Z3690066707</t>
  </si>
  <si>
    <t>C23H33ClN4O8</t>
  </si>
  <si>
    <t>Z5197778969</t>
  </si>
  <si>
    <t>C25H37Cl2N5O7</t>
  </si>
  <si>
    <t>Z5168123572</t>
  </si>
  <si>
    <t>Z5187549476</t>
  </si>
  <si>
    <t>C22H29ClN4O8</t>
  </si>
  <si>
    <t>Z5178015604</t>
  </si>
  <si>
    <t>Z5178851466</t>
  </si>
  <si>
    <t>C21H28ClN3O8</t>
  </si>
  <si>
    <t>Z5171196569</t>
  </si>
  <si>
    <t>C21H27ClN4O8</t>
  </si>
  <si>
    <t>Z4402906410</t>
  </si>
  <si>
    <t>Z5144016446</t>
  </si>
  <si>
    <t>C21H29ClN4O7</t>
  </si>
  <si>
    <t>Z4167815311</t>
  </si>
  <si>
    <t>Z5195588614</t>
  </si>
  <si>
    <t>C23H33Cl2N5O6</t>
  </si>
  <si>
    <t>Z5168123574</t>
  </si>
  <si>
    <t>Z5175060534</t>
  </si>
  <si>
    <t>C21H27ClN4O7</t>
  </si>
  <si>
    <t>Z5200368874</t>
  </si>
  <si>
    <t>C21H29ClN4O6</t>
  </si>
  <si>
    <t>Z5210856676</t>
  </si>
  <si>
    <t>C23H33Cl2N5O5</t>
  </si>
  <si>
    <t>Z5177314629</t>
  </si>
  <si>
    <t>Z5177388238</t>
  </si>
  <si>
    <t>C20H26ClN3O7</t>
  </si>
  <si>
    <t>Z3915553379</t>
  </si>
  <si>
    <t>C20H25ClN4O7</t>
  </si>
  <si>
    <t>Z5178851465</t>
  </si>
  <si>
    <t>Z5178014167</t>
  </si>
  <si>
    <t>C21H27ClN4O6</t>
  </si>
  <si>
    <t>Z4029404787</t>
  </si>
  <si>
    <t>Z5144829114</t>
  </si>
  <si>
    <t>C21H29ClN4O5</t>
  </si>
  <si>
    <t>Z5197778950</t>
  </si>
  <si>
    <t>C23H33Cl2N5O4</t>
  </si>
  <si>
    <t>Z5175076312</t>
  </si>
  <si>
    <t>Z5175060528</t>
  </si>
  <si>
    <t>C19H24ClN3O7</t>
  </si>
  <si>
    <t>Z5183356708</t>
  </si>
  <si>
    <t>C19H23ClN4O7</t>
  </si>
  <si>
    <t>Z5144015834</t>
  </si>
  <si>
    <t>Z4358612062</t>
  </si>
  <si>
    <t>C20H25ClN4O6</t>
  </si>
  <si>
    <t>Z5336744403</t>
  </si>
  <si>
    <t>Z5340450857</t>
  </si>
  <si>
    <t>Z5144017496</t>
  </si>
  <si>
    <t>C19H25ClN4O6</t>
  </si>
  <si>
    <t>Z4182297658</t>
  </si>
  <si>
    <t>Z5197855056</t>
  </si>
  <si>
    <t>C20H27ClN4O5</t>
  </si>
  <si>
    <t>Z5197855112</t>
  </si>
  <si>
    <t>C21H29Cl2N5O5</t>
  </si>
  <si>
    <t>Z5169682657</t>
  </si>
  <si>
    <t>Z5175060541</t>
  </si>
  <si>
    <t>C22H31Cl2N5O4</t>
  </si>
  <si>
    <t>Z5177388235</t>
  </si>
  <si>
    <t>Z5171270881</t>
  </si>
  <si>
    <t>C19H24ClN3O6</t>
  </si>
  <si>
    <t>Z5180049473</t>
  </si>
  <si>
    <t>C19H23ClN4O6</t>
  </si>
  <si>
    <t>Z5144829200</t>
  </si>
  <si>
    <t>C20H25ClN4O5</t>
  </si>
  <si>
    <t>Z5178851463</t>
  </si>
  <si>
    <t>C19H25ClN4O5</t>
  </si>
  <si>
    <t>Z5197855050</t>
  </si>
  <si>
    <t>C21H29Cl2N5O4</t>
  </si>
  <si>
    <t>Z5175076307</t>
  </si>
  <si>
    <t>Z5177388242</t>
  </si>
  <si>
    <t>C22H28N4O4</t>
  </si>
  <si>
    <t>Z4999882056</t>
  </si>
  <si>
    <t>C26H31F3N4O6</t>
  </si>
  <si>
    <t>Z5129535201</t>
  </si>
  <si>
    <t>C18H22ClN3O6</t>
  </si>
  <si>
    <t>Z3915632351</t>
  </si>
  <si>
    <t>C19H25ClN4O4</t>
  </si>
  <si>
    <t>Z3847531349</t>
  </si>
  <si>
    <t>C19H24ClN3O5</t>
  </si>
  <si>
    <t>Z5168122511</t>
  </si>
  <si>
    <t>Z3476101063</t>
  </si>
  <si>
    <t>C18H21ClN4O6</t>
  </si>
  <si>
    <t>Z5178007092</t>
  </si>
  <si>
    <t>Z5178851464</t>
  </si>
  <si>
    <t>Z5144018216</t>
  </si>
  <si>
    <t>C19H23ClN4O5</t>
  </si>
  <si>
    <t>Z5177315017</t>
  </si>
  <si>
    <t>Z3953031669</t>
  </si>
  <si>
    <t>C18H23ClN4O5</t>
  </si>
  <si>
    <t>Z5198580481</t>
  </si>
  <si>
    <t>C23H27F3N4O6</t>
  </si>
  <si>
    <t>Z5129535197</t>
  </si>
  <si>
    <t>C20H27Cl2N5O4</t>
  </si>
  <si>
    <t>Z5171270877</t>
  </si>
  <si>
    <t>Z5177388249</t>
  </si>
  <si>
    <t>C23H25F3N6O5</t>
  </si>
  <si>
    <t>Z8288900562</t>
  </si>
  <si>
    <t>Z8330799799</t>
  </si>
  <si>
    <t>C21H26N4O4</t>
  </si>
  <si>
    <t>Z4999838619</t>
  </si>
  <si>
    <t>C25H25F3N4O5</t>
  </si>
  <si>
    <t>Z6466608628</t>
  </si>
  <si>
    <t>C20H25F3N4O5</t>
  </si>
  <si>
    <t>Z5341343900</t>
  </si>
  <si>
    <t>C17H20ClN3O6</t>
  </si>
  <si>
    <t>Z5171270887</t>
  </si>
  <si>
    <t>C18H22ClN3O5</t>
  </si>
  <si>
    <t>Z5171270893</t>
  </si>
  <si>
    <t>C17H19ClN4O6</t>
  </si>
  <si>
    <t>Z4761632035</t>
  </si>
  <si>
    <t>Z5144015427</t>
  </si>
  <si>
    <t>C18H21ClN4O5</t>
  </si>
  <si>
    <t>Z5179358518</t>
  </si>
  <si>
    <t>Z5178851462</t>
  </si>
  <si>
    <t>C17H21ClN4O5</t>
  </si>
  <si>
    <t>Z5197855048</t>
  </si>
  <si>
    <t>C19H25Cl2N5O4</t>
  </si>
  <si>
    <t>Z5177388245</t>
  </si>
  <si>
    <t>Z5183173899</t>
  </si>
  <si>
    <t>C17H21ClN4O4</t>
  </si>
  <si>
    <t>Z3847530635</t>
  </si>
  <si>
    <t>C17H19ClN4O5</t>
  </si>
  <si>
    <t>Z5179362647</t>
  </si>
  <si>
    <t>Z5178851461</t>
  </si>
  <si>
    <t>C17H19ClN6O3</t>
  </si>
  <si>
    <t>Z6435993246</t>
  </si>
  <si>
    <t>C16H19ClN4O4</t>
  </si>
  <si>
    <t>Z3727383750</t>
  </si>
  <si>
    <t>C16H18ClN3O5</t>
  </si>
  <si>
    <t>Z5245097676</t>
  </si>
  <si>
    <t>Z5170986609</t>
  </si>
  <si>
    <t>C26H27F3N4O5</t>
  </si>
  <si>
    <t>Z6482231541</t>
  </si>
  <si>
    <t>C16H17ClN4O5</t>
  </si>
  <si>
    <t>Z5179303148</t>
  </si>
  <si>
    <t>Z3953031671</t>
  </si>
  <si>
    <t>Z3796296425</t>
  </si>
  <si>
    <t>C15H17ClN4O4</t>
  </si>
  <si>
    <t>Z3727383590</t>
  </si>
  <si>
    <t>C16H18ClN3O4</t>
  </si>
  <si>
    <t>Z4614534242</t>
  </si>
  <si>
    <t>C16H14ClN3O4</t>
  </si>
  <si>
    <t>Z4612800176</t>
  </si>
  <si>
    <t>Hash</t>
  </si>
  <si>
    <t>StructureStringLength</t>
  </si>
  <si>
    <t>StructureStringFormat</t>
  </si>
  <si>
    <t>StructureString</t>
  </si>
  <si>
    <t>4A5BD7D6F3CAB5D7FDD89179BBE8A9B8</t>
  </si>
  <si>
    <t>1</t>
  </si>
  <si>
    <t>mrv</t>
  </si>
  <si>
    <t>JChemExcelSw0AAB+LCAAAAAAAAAC9V0tv2zgQvvdXDHReU3zoxcB2UbSXBZoW2PawtwUjK6kASyokJU7+/X4U48hiXXFPG9shNfw+PmaGM6Pt++fmSE9VP9Rdu4sE4xFVbdkd6vZhF53q9tCdho2QqYje77clsMC3wy76MY4/b+L4dDqx8kfVmOeuZWXXRG785nmoF5iTYl3/EEvORfz37edvE2dTt8No2rICa6hvhkn4uSvNOG3mN0vEjemf6jZ28Ljpn9xs/0huv5w9D4doPtJHjH0Ale7rY0X3Xd+YkZ4kZ/jyP+ihaqvejNWB7l4glkxo6GD/bnv7qSsfm6od99tbO0ddmuO3sX8sIWi6Y1U+Yjp0/vy0ixoR7bdm7JoPfW9eyPas2Agykowik5BJyWRkcjIFGU1GcPwwLgAQQAhABDACIAGUAEwAJ4GTdh7gJHASOAmcBE4CJ4GTwCngFHDKLgicAk4Bp4BTwCngFHCJNfCxsgf7/vKzgn6O9IU+4vP1N/+/vPbc0/nz9ZU1918xsKXcRdAt/ihhSmtNKcsVNpIznuWKCpZwrklDmGQk4HNZoUhIiHFaoSBPIU8h15JEZuWaRA55Bjnsk3NFMF/CcSIpIM9TkgpyaFMmkCeQ20WLbG6xeg4tSrt8inG7vs7eWoV95NCesvvI9NwqlqawkMJ+0jy3ci2TSZ5p26ZMKttmOPK15zPuzBNMFa+thpUUZyqT+rx+RC+z+rg9Mo7OUruT/+1pw1nB4UxXMVBzMjWFmJ/ekEmepZagYSlMoxVPaCOZzBIxt9CozgvaJBiHZjcZ5Cmfn8/j5xbzQYW0EUwLdd4Pblz8duX227uuPVx0qT7sojsRTXfxr+p+gFKnuxhR1x+qHqHOTmChlwS5JNibu05QS4K95+uEZEmwUWGdkC4JNoasE7IlwUacdUK+JNj4tE4oloQpmq0z9JLhgt86xU654EzBMsDxDO6Ca4Dj2dwF4wDHM7sL3gGOZ3kX7AMcz/guOQQ4nv1dMglwPBdwyeeNI69yil85MuAGwvMDl9wCV9LzA5cMAxz/4k/JM8Dx/MAl23UdSM8PXHIOrOP5gUvmgXU8P3DJP7CO5weuWAisk1/hBIKB9PzAFSMBjucHrngJRFrPD1yxE+B4fuCKowDHzwFTMbWuN6WucAJ+oDw/cMVagJNe0VuI4/mBKwgD5/H9wNo0EEOU5weu4Ays4/tB4QrU1QTqx4PsP3CuxIMLzsXe4os6Ij6X+ej+8goQz+8H77YxXoz2/wLQB8i7Sw0AAA==</t>
  </si>
  <si>
    <t>2B993E1C32F5C3CF603197D2D8102719</t>
  </si>
  <si>
    <t>JChemExcelWw0AAB+LCAAAAAAAAADFV01v2zAMve9XED6vsj5s2S6SDEN3GbB2wLbDboPquJ2B2B5st2n//Z6sNI21zNptbVra1HuiJFIks3r31OzoseqHumvXkWA8oqotu23d3q+jfd1uu/1wIWQqonebVQks8O2wjn6O46/LON7v96z8WTXmqWtZ2TWRG798GuoZZq9Y19/HknMRf7/+9HXiXNTtMJq2rMAa6sthUn7qSjNOi/mLibgx/WPdxg4eN/2jm+2H5PbD2dOwjV63dIWx96DSXb2r6K7rGzPSo+QMH/6W7qu26s1Yben2GWrJRIEz2LxZXX/oyoemasfN6trOUZdm93XsH0oomm5XlQ+YDg8fP6yjRkSblRm75n3fm2eyT1ZtBBlJRpFJyKRkNJmMTE6mICM4/jAuABBACEAEMAIgAZQATAAngZN2HuAkcBI4CZwETgIngZPAKeAUcMoaBE4Bp4BTwCngFHAKuMQ6eFfZjX17/lXhfHZ0Q1f4/fyX/zeHJ/d2dRi58Z6PCPhSriOcLX4oYaooCkpZprCQjHGdKcpZwnlBBZSJJoGY07kiIaHGboWCPoU+hb6QJLTVFyQy6DX08E/GFcF9CceOpIA+S0kq6HGaMoE+gd4azfWrhPUMpyit+RTj1n6hj1JhHRlOT9l16IKUYnkGjyjsIckSK7NMZ6Q0U8JKzJdbmTMtsS5VYK+QCWeFXedR/4J74fnzvthz9iN6fj2+C85yyYWVPHXy/7xLpvQCTrAkh5slkynE4U2wQqc5KZYonhBnmYDyICR4CIiDmI9hUi0QskeJiexB4T2Vmk/vBdf+YnAD4+MV3Kxuu3Z78kj1dh3dimi6m1+quwGHPN3NiLp+W/VIfXYCCz0lyDnB3uRlgpoT7L1fJiRzgs0Sy4R0TrA5ZZmg5wSbgZYJ2Zxg89UyIZ8Tpuy2zCjmDJcMlyl2yhlnSp4Bjudwl2wDHM/nLjkHOJ7bXTIPcDzPu+Qf4HjOd8UiwPH874pLgOOFgCtGR448y8n/5MhAGAgvDlyxC1xJLw5ccQxw/Is/FdMAx4sDV3yXz0B6ceCKdcCOFweuuAc4Xhy4ZiCwNn2GE4gD6cWBazYCHC8OXHMS4Hhx4JqZQKb14sA1PwGOFweuWVo+N+XXAMsJVQEvDlwzFuD4cVD8A8eLA9fwBfbjx4FtDAM5RHlx4BrKgJ38DCcQO8rPB+mMc9ZO4sfBocldLLpn8sEJ58ROfNJHxC9tPx7/+EoQv35feLOK8UVp8xtyjsZpWw0AAA==</t>
  </si>
  <si>
    <t>DF96AA408AE4A41861AE1939B6213A20</t>
  </si>
  <si>
    <t>JChemExcelEQ0AAB+LCAAAAAAAAADFV8tu2zoQ3fcrCK1vKD4kUgxsF0W6uUCTAm0X3V0wspIKsKRCUuLk73soOrbFuOLyJnYoDc/hY+ZwOFl9fGl25Lnqh7pr1wmnLCFVW3bbun1cJ/u63Xb74YqLnCcfN6sSWODbYZ38Gsff12m63+9p+atq7EvX0rJrEt9//TLUM8xe0q5/TAVjPP15++X7xLmq22G0bVmBNdTXw2T80pV2nBbzlynSxvbPdZt6eNr0z360/wRzH0Zfhm1y2tIN+j6BSh7qXUUeur6xI3kWjOLD/iGPVVv1dqy25P4VZkG5gQ82H1a3n7vyqanacbO6dWPUpd19H/unEoam21XlE4bDw7+f10nDk83Kjl3zqe/tK3FPzmw5sYJYSWxGbE6sIlYTWxBriOUMX/RzADgQHBAODAeIA8UB48AJ4IQbBzgBnABOACeAE8AJ4ARwEjgJnHQTAieBk8BJ4CRwEjhpENxd5Tb14/V3Bd/syB25we/Xv/y9Ozz5t5tDz93Z28nyFVEU6wRexQ/JqDTGkJxqiSVoypSWpKAZY4YYGDNFONSmCkm4gBn75BL2HPYcdiMIV85uCNewK9gRGc0kQeAyJg0RHHadEyFhhx9FBnsGu5u0UKcWs2v4T7jpc/S7+Y06thLr0PCbdOtQhkhJC41YSOwh05lrtVb6ZH/DvfEUldz1Y57CtQVVAuuVBj5AmzFq3PqP9jec5yXk9eS2K4Y5EF+0nPn2/3nHHvkCjtNscj1OkT6+cWo4dCep1AUnjCqlJ0auEeVwpEO3wL5d7HxzMJ6oSil+ajGBMQXOWno8bJvVfdduzx5JvV0n9zyZTuG36mGAc6dTmJCu31Y9kpwbwEHPCWJOcGd2mSDnBHfClwnZnODywTIhnxNc9lgmqDnB5Zplgp4TXGZaJhRzwpTHlhlmzvBpb5nihpxxpjQZ4QQB92k1wgli7tNwhBOE3aftCCeIvE/zEU4QfH8tRDhB/P01EuEEEvDXzpEjLnKK9xwRkQEPdOCvtciRDHTgr8EIJzz407UZ4QQ68Nfssg9EoAN/LUfmCXTgr/EIJ9CBv/Yja1MXOBEdiEAHvqyIcAId+DIkwgl1kM84F/cjAx34UieSnS/o4IxzeZ5QB65kiuhNBjrw5VeEE+jAl2sRTqADX95FOIEOfDkY8YG+wInkHRnowJebEY654LcIJwt1cChp3+8nPasJ0rdiHY/vCvn0VOV/WKX492bzB5aAtGsRDQAA</t>
  </si>
  <si>
    <t>6F5ABD1E823CC2166F4AA3DD85D81EDD</t>
  </si>
  <si>
    <t>JChemExcel/w0AAB+LCAAAAAAAAADFV01zmzoU3fdXaFg/C30iyNjudNrNm2mambaL7t4omKTMGOiAEyf/vkfIiUF1UXbPxr7i6hx9Hq4u6/dPzZ48Vv1Qd+0m4ZQlpGrLble395vkWLe77jisuNA8eb9dl8AC3w6b5Ofh8OsqTY/HIy1/Vo196lpadk3i66+ehnqGOUra9fepYIynP64/fxs5q7odDrYtK7CG+moYnZ+70h7Gwfyli7Sx/WPdph6eNv2jb+0/wdzF6NOwS85T+oi6D6CSu3pfkbuub+yBPApGcbF/yH3VVr09VDty+wy3oLzAGmzfra8/deVDU7WH7fratVGXdv/t0D+UcDTdviof0BwK/37aJA1Ptmt76JoPfW+fiSs5t+XECmIlsYpYTWxGrCE2J7YgljP8UM8B4EBwQDgwHCAOFAeMAyeAE64d4ARwAjgBnABOACeAE8BJ4CRw0nUInAROAieBk8BJ4CRwCjgFnBLY6H3lJvj9+VeFddoTXF/IR3xv/vL/ZfI//d5MfL5843/YWLFJsND4EEmNglnxjBYZ5rfimmYi5ygoKgqlURCoYq6Ko8oIFLBRBSayymmhC9QYVGSoyODHQqwU/Dn8En4Nv4AfC7li8JuCMCqNzgmnhhX6xZyc8zpJmcLqncwbkIpqZgxMkWOVNVUcG4G5aRhDjYApKMZaEEyCSWc51ebsPoFOlHlzvo+EPJ/X72RWXFJVMOmXLRsL/4uHY9xMjQWeu0JBM+VsTnMzvX8FGCqlsxnVmbOaMuEs2tZMT++1cnLAIuRuxpqawuO9VVTpzJxtWG8oFxD5q82BM6N2mMyku9eMFS/jwLObvj682/Vt1+4mRVLvNsktT8an+mt1N2BDxkc6IV2/q3oETdeAg04JYk5wAWCZIOcEFy6WCWpOcMFlmaDnBBeKlgnZnOAC1zLBzAljmFtm5HOGj4rLlCKgjEF0meJGMeOMQTfCCbbcB+kIJ9h1H9QjnGDj/SEQ4QR77w+NCCfYfn/IRDiBAvyhFOEEIvCHWIQTyMAfehFOoAN/SEYeykAH/lCNcEId5G/giAtjiwWMQAf+oI9wAh34xOCVIy5yAh34RCLST6ADn3hE+gl04BOVSD+hDsbEJtJPqAPHiWhHBjrwiVOEEx4BY6IV4QQ68IlZhBPowCdyEU6gA5/4La+b1Bc4ER3IQAc+sYxwzIV1i3ECHfjkNTKf4s89VZG4owId+OR4uR/FL3Ai2lFhPMjfwLkQDyacydjSScaSvryaoPjHa0t6fqd5t07xMrf9DUi4tBT/DQAA</t>
  </si>
  <si>
    <t>159EB035EF7921B76185E47997F9E9B3</t>
  </si>
  <si>
    <t>JChemExcel/g0AAB+LCAAAAAAAAACVV01v2zgQvfdXEDrXFDn8EgPbRdFeCjQNsO1hbwvFVlIDtlTITpz8+30km8ZmXXE3diySeo9DzjwNR/N3T7ste+zG/WboF5XkomJdvxrWm/5+UR03/Xo47meSjKzeLecrYIHv94vq++Hw46quj8cjX33vdu3T0PPVsKvS/aun/eYMc1R8GO9rEkLWf19//ho5s02/P7T9qgNrv7nax8HPw6o9xMX8wUS9a8fHTV8neL0bH9Ns/5AIX8Gf9uvqdUsfcO89qOxus+3Y3TDu2gN7JMHxFW/Zfdd3Y3vo1uz2GcPEpYcPlm/m1x+H1cOu6w/L+XWYY7Nqt18P48MKA7th260eMB0anz4uqp2slvP2MOzej2P7zEIrDLeStcRaxVrNWsNay1rH2oa1nrVS4B/3JQASCAmIBEYCJIGSgEngCDgK8wBHwBFwBBwBR8ARcAScAk4Bp4JB4BRwCjgFnAJOAaeA08Bp4DQh0NsubPDb848OftoyfL+wD/jc/OH3y8nv6+fmZCS1b14YCCwtKjgaf0xxp3GZwcMkHKHhuHNxxHLjsLuZNFwqI9FQ3Cun0SBuhAhgyZXAzmeeN9YA23BrHfqOkxLoW+69aNjMcGOw65nmyhjPZsS9bBwm4I7g9Rki38AbAsNwCAGFOMCKF5bBhlcRI7Qmprkg55nhRMYwC4NwN+wIrLWBUuBwz61C7LATD9c33FlEVAYbiBDWTEa40Lcea0XfWmNBks4GNIlGhHkbG+aFEYIxLbE9w53QFisg63TFnl/d+POC/TnlbdgveSgh7Jd0vDbOwQ/woPBN6Gsb9qS49tqHvtCNDH0Yj+NWYemYRxqtw9UJZ////Ib7Bj4LcTAU46G8l+FqYiQRF+vjuCSKcbMacUAcdQOFou8VHIr4eid8DLiEY9BAqCjMBC1IgqeCOozVQTg6ONzFkUZA7wFjhWlio9FGR7owLwrSYWYoR8poGUiHR7f+9ewu57dDvz5pss16Ud3KKj7Uf3V3ewQiPtEVG8Z1NyJnhgkC9JRA54Tw/E8T1DkhZItpgj4nhNwyTTDnhJCJpgn2nBDy1jTBnRNilptmNOeMlBSnKT6jxBw6TQmrOOPEnFvgZCFPObrAyaKecnqBkwU+nQEFThb7dGYUOFn40xlT4GQKSGdSgZOJIJ1hBU4mg3TmFTiZDtIZWXgoMx2kM7XAyXXQ/AcOXVhbKWFkOkjnfIGT6SDVBb84dJGT6SDVEQU7mQ5S3VHgZDpIdUphbbkOQs1S0A5lOkh1UCHXZjpIdVOBkx8Bsc4qcDIdpLqswMl0kOq4ab8pfYFTyCEq00GqEwsce8FvJU6mg1SLFvbTXIhpIe+oXAex1p22o3MdBE5BO1r+/iyccC7byauBn/X3pJ0L+eCEc2KnPqlY6pc3EzR/e2upX19p3sxrvMst/wUOV/l9/g0AAA==</t>
  </si>
  <si>
    <t>151482CE76CBA415B0689A22476E0172</t>
  </si>
  <si>
    <t>JChemExcelxgwAAB+LCAAAAAAAAAC9V01v2zgQvfdXDHTeUPyQKDGwXRTtZYGmBbY99FYwspIKsKRCUuLk3++jGCcR64h72sTOUKP3+DWPw8nm/UN7oPt6GJu+2yaC8YTqrur3TXe7TY5Nt++P44WQuUje7zYVsMB34zb5NU2/L9P0eDyy6lfd2oe+Y1XfJv795cPYLDBHxfrhNpWci/TH1edvM+ei6cbJdlUN1thcjrPzc1/ZaZ7MG0OkrR3umy718LQd7n1vPyV3H84exn3ysqSPePcBVLppDjXd9ENrJ7qXnOHD/6LbuqsHO9V7un6EWzJhsAe7d5urT31119bdtNtcuT6ayh6+TcNdBUfbH+rqDt2h8fenbdKKZLexU99+GAb7SK7l3FaQlWQV2YxsTlaTLciWZA1ZwfHFewGAAEIAIoARAAmgBGACOAmcdP0AJ4GTwEngJHASOAmcBE4Bp4BTbkDgFHAKOAWcAk6VCOyhdgv6/vi7xr4c6At9xO/XN/46++WpFT759tcTFvGT2wT7iR/KmDLGUM4KhcELxnWhqGQZ54YMnJkmAZ3pUpGQcGOFQsGfw5/DbyQJ7fyGRAG/hh8xKbgihCzjypAU8Bc5SQU/dlBm8GfmxbrBS00SoxfYuWfrppHjvZuH0aQEVJAJZ3WJqSuEnxtFSjGdOYv+hLM5M7mzmhXS2ZJJ/dp/wp14Qb+n8Z7GT+jxZbsuODNZoZ0Vhbf/67NgSkNUb7ixIQrm6UmwUpWSFFMuOpzlBs4nI5iRmp/M8h06LTKo/NlKxCOf165zqBTPQqDjYI44VOnzqdptrvtu/6pJzX6bXItkPm7/1Dcj9nQ+bgn1w74ekM1cBw76miCXBHc41wlqSXBHeZ2QLQnu4K8T8iXBpYl1gl4SXFJZJxRLgktB64RySZgT1jrDLBk+v61TXJcLzpwPI5wg4D5/RjhBzH2+jXCCsPv8HOEEkff5PMIJgu/zf4QTxN/fF88ceZZTnOFERCACFfj7KMIJdODvr8iRDHTg77v19cjw4M/3Y2ScQAf+Po1wAh34+zcyt+wMJ6IDGejA3+8RTqADXw9EOIEOfP0Q4QQ68PVGhBPowNcn6/um+BlOJB+oQAe+/olwQh0U/4ET6MDXWJH1hDpwtVgkh6hAB76Gi4yjz3Ai2lGhDtSCc36cQAenunJ1nDP5QJ3NVemr+z09Vdho/lF9py+l+btNiv9Jdv8CONVq0MYMAAA=</t>
  </si>
  <si>
    <t>459F049406292F2F7CF9CB66CA5ACE2E</t>
  </si>
  <si>
    <t>JChemExceluAwAAB+LCAAAAAAAAAC1V01z0zAQvfMrdnwmsj5sy+4kYRi4MENhBjhwY1THLZ6JbcZ2m/bf82SRpBapxYU2qazVe1pZ+7Tart88Nnt6qPqh7tpNJBiPqGrLble3d5voULe77jCshExF9Ga7LoEFvh020c9x/HUVx4fDgZU/q8Y8di0ruyZy41ePQz3DHBTr+rtYci7i79cfv06cVd0Oo2nLCqyhvhom48euNOO0mBdcxI3pH+o2dvC46R/cbD8ktx/OHodddH6ldxh7Cyrd1vuKbru+MSM9SM7w4a/prmqr3ozVjm6eYJZMFNiD7av19fuuvG+qdtyur+0cdWn2X8f+voSh6fZVeY/p8PDh/SZqRLRdm7Fr3va9eSL7ZM1GkJFkFJmETEomI6PJ5GQKMoLji3EBgABCACKAEQAJoARgAjgJnLTzACeBk8BJ4CRwEjgJnAROAaeAU9YhcAo4BZwCTgGncgR2X9kX+vb0q8K+7OkTvcPv5xf+2vbTn6e/++75s/sifnITYT/xQwlTRVFQyrSCc814phXlLOG8oALGJCMBnWW5IiFhxhsKBXsKewp7IUlk1l6Q0LBnsCMmmitCyBKuCpICdp2SVLBjB2UCe1KcW+s8z0jCu8bOnVq7jBTjdh1FdmoVZ3mOeZXE2uEHfZlq2LFOaVvJ0sy2iil1qX/E/eHBjxZaT63MhPWfFWl29B/R03m7OIYQKMGSDM3/72HL+EtGhEGfeyd6oqAsznQKca04K7C3tMJWcYTg1CqWJQjFKsF4ommVwZ4n5/5x/NhiywXEuxKsSCEQtx4co/h0jrbrm67dPXukereJbkQ0HbAv1e2AXZwOWERdv6t65C87gYU+J8g5wR7HZYKaE+zhXSYkc4I96suEdE6wiWGZkM0JNo0sE/ScYJPOMiGfE6YUtcwo5gyX0ZYpdsoZZ8qAAY4XcJcxAxwv5i7DBjhe2F1GDnC8yLsMHuB4wXcZP8Dx4u9uiBNHXuToC5yACISnAncDBTieDtyNFTiSng7cDbf8PtI/+NONGPDj6cDdoAE/ng7cjRvw4+nA3dABP+kFTkAH0tOBqwACHE8HrmIIcDwduAojwPF04CqSQKb1dOAqmOV9U+ICJ6AD5d8BU4UU4Pg6yP+B4+nAVWGB9/F1YKu1QA5Rng5clRfwoy9wAtpRvg6Sf+BcyAfqYq6Kn93v8bGmxuNf9XZ8LsZfrWP8F7L9DbT1K1W4DAAA</t>
  </si>
  <si>
    <t>3A7D5DFD77A7E3511D2CEEAF6D6F35C6</t>
  </si>
  <si>
    <t>JChemExcelMwwAAB+LCAAAAAAAAADFl8tO4zAUhvc8xVHWg+NLrqgtQrAZiYs0zGJ2I5MGiNQkKAktvP38riltTCee3UCLneP/84nt42MzO3+rV7Quu75qm3kgGA+obIp2WTVP82BTNct2058KGYvgfDEroIW+6efB8zC8nIXhZrNhxXNZ67e2YUVbB7b97K2vRpqNYm33FErORfjr5vp+y5xWTT/opihB9dVZvzVet4Ueti/zFxdhrbt11YRWHtbd2vb2W3Lz4eytXwb7IV2i7QIoPVarkh7brtYDrSVn+PBv9FQ2ZaeHckkP7zBLJnLMweJkdnPVFq912QyL2Y3poyr06n7oXgsY6nZVFq/oDpXvV/OgFsFipoe2vug6/U6mZsxakJakFemIdEw6IZ2SzkjnpAXHF+0CAgGFgERAIyASUAnIBHQSOmn6gU5CJ6GT0EnoJHQSOgmdgk5Bp4xD6BR0CjqVYEFXpRnIz/eXEvOxolu6xO/d5N/Lj/qtU7/bKbBmch5gDvFDEVN5nlPMUqUSShlPUkUZizjPKYcxSkggtpJMkZAwY1RCwR7DHsOeSxKJseckUtgT2LEOKVeEZYq4ykkK2NOYpIIdsyYj2CPYjdMs2ZfwnmK2pHEfoz1nWcpjUpzhNZQp0xR+lWRKmBL9ZaaMWCJNGWMspkxYrg7tO90H5/b76c/6D+h9Pz2nnIkkzkyJPrP/9iyYSiNMDRMRio8nwbKYC1IYVpQSZwmH8aMQ4NN8V4zb0Gkq83hfSiwkQhDPSYQQxrOAwX0Z7JTwc6ssZg9tszyoUrWcBw8i2O6hH+Vjj0nc7qGA2m5ZdkhRpgMjPQTkGDA7bhpQY8Dsz2kgGgNmN08D8Rgwe38aSMaAyRTTQDoGTF6ZBrIxsM1C00Q+JmzSmkZMlyNmm+Q8jLPgNil6GGfNbRL1MM6y26TrYZyVt0nawziLb5O6h3HW3x4CHsYJAXtoeBgnCuwh88nIo4wTB/ZQ8mxJJw7sIeZh3I2/PfSm303KI4wnDqQTB/ZQ9TBOHNhD2MM4cWAPbQ/jxIE95D2MEwf2UuCZt+wrozzpQDpxYC8dnkzrxkH8D4wTB/ZiMz0e5caBuQB5cohy4sBenDx+oiOMJ3aUGwdixBz348TB7jI36edIPjhgDvyEB+duuLvOovrlqhvu78EnsxD/ACz+AFAv73szDAAA</t>
  </si>
  <si>
    <t>B0478B97C0B31470F96439535E5330C0</t>
  </si>
  <si>
    <t>JChemExcelfQwAAB+LCAAAAAAAAAC9V8tu2zoQ3fcrBlo3FB+SKAW2iyLdXKBJgbaL7gpGVlIBllRISpz8/T0U44dYX/GumtgZaXgOX3M4w6w+vDQ7eq76oe7adSQYj6hqy25bt4/raF+3224/XAmZiujDZlUCC3w7rKNf4/j7Oo73+z0rf1WNeelaVnZN5NqvX4Z6htkr1vWPseRcxD9uP3+bOFd1O4ymLSuwhvp6mJyfu9KM02T+Y4i4Mf1z3cYOHjf9s+vtp+T2w9nLsI1OS7pB20dQ6aHeVfTQ9Y0Z6Vlyhg9/T49VW/VmrLZ0/wq3ZKLAHmzerW4/deVTU7XjZnVr+6hLs/s29k8lHE23q8ondIeHfz6to0ZEm5UZu+Zj35tXsk/WbQQZSUaRScikZDIymkxOpiAjOL5oFwAIIAQgAhgBkABKACaAk8BJ2w9wEjgJnAROAieBk8BJ4BRwCjhlBwROAaeAU8ApjaDuKruY76+/K+zJju7oBr9f/vh79/bk3m7eWu685yMCkZPrCDuJH0qYKoqCUqYVhtWMZ1pRzhLOCyrgTDISUFiWKxISbqxNKPhT+FP4C0kis/6ChIY/gx/R0FwRgpVwVZAU8Ov0ZBXasYcyQXuCdjt4np0sZqGxd9JOI0V7wXLNU1KcYTrKWq0xvpJMCWvRX25twjJpbYo1WZuxQp37D7g3nt/vcTw3fkSvp226gi30ZPNM/4V3u9cLOMGSBPKRTAp1fBOsEHlBiqkcMuIMoeQHI7GOTB/MvA2dZhnXJ4uOiiSx76lGYDEZbgPnTQbnJz4eoM3qvmu3Z49Ub9fRvYimk/W1ehiwmdPJiqjrt1WPxGU7sNBzgpwT7DlcJqg5wZ7aZUIyJ9gzvkxI5wSbEZYJ2Zxg88cyQc8JNtssE/I5YcpNy4xiznCpbJliu5xxptQX4HgBd6kywPFi7lJrgOOF3aXiAMeLvEvdR468yEkvcALhF178XWkIcDwJuFIS4HgqcKUnwPF04ErV8h5ITweutAWOsX/wp1IY4Hg6cKUzMDd1gRPQgfR04EpzgOPpwJXyAMfTgSv9AY6nA3dVCHA8HbirRWDffB1YTiAfKE8H7uoS4Pg6yP4Hx68B0/VoeT3K14G9RoUqh6cDd/0KjJNe4AS0o3wdyBnn8jieDg5XwsVxLuSDM87ZOPFZrY4PF2M8/nFpjk836nerGP9KbP4F01t2aH0MAAA=</t>
  </si>
  <si>
    <t>EF1350BF4D6F92469D361821DE33758A</t>
  </si>
  <si>
    <t>JChemExcelRgwAAB+LCAAAAAAAAADFl01P4zAQhu/8CivnjRPb+URtEYLLSrBIyx72tjJpgEhNgpLQln+/r+MUEhPivW1biDN+H6f2jGfc1cWx3JF93rRFXa0dRn2H5FVWb4vqae0cimpbH1qX8ZA5F5tVBi30Vbt2nrvu5dzzDocDzZ7zUh7rimZ16ej+82NbTDQHQevmyeO+z7zftzf3PeMWVdvJKstBtcV52xtv6kx2/Zf54hFeKZt9UXla7pXNXo/2h/vq49Nju3U+pnSFvkug5LHY5eSxbkrZkT33KT7+N/KUV3kju3xLHt5g5pSlWIPN2er2us5ey7zqNqtbNUaRyd1917xmMJT1Ls9eMRwa36/XTsmczUp2dXnZNPKNqJYyS0YkJ1IQGRAZEhkRGROZEJkSyXz8oZ9BwKBgkDBoGEQMKgYZg45Dx9U40HHoOHQcOg4dh45Dx6ET0AnohHogdAI6EcKZu1xN4tfbS752fpArvO++/K/7T+/5+zs4i68dN6VChDFxE+r7+JJuRKMoEcQNYQ8i4gawY5Iuhz0OiMtgFzHBouNFhruhc9AO6DDSMPDwnOHCfHSmgjCOXsz5/SrQH0WEBTSKffFxDWnCAnAxFRzrjXuWYHDoozBKPriQpqGyxzRI1TWhPJq7P+lG4wSJcMibWhOoYz9NMNmEBnHf+C+WiLLI1oXFTqeW0YBxgLXrce4z+NCnWEQ0sDnSJGKjkTmjQeLH4wZXSw6P8wBUovAQXSweW941uoHt473vn83qoa62oyYptmvngTn9xvqZP7Z82FsOqZtt3iBvqQGUdAzwKaA2xjIgpoDat8tAMAXULl8GwimgcsIyEE0BlUGWgXgKqHyzDCRTQGWnZSCdAn0uWyZU/8R1fe6zMKa7+1xpYQyP69xqYQyn61xsYQy/69xtYQzX61z/zvBZJpphLP5nRgDoWmJhjBjQtcfCGGGga9XyfLgRB7q2WTaxEQe6FlqeY+78vnZanmPEga61lucEM4wlDrgRB7qWWxgjDnTttzDxzBrYmJk4GDHza5DOzMcSb8KMg/4MY2HMOOjPPBbGiAN9RrIwZhHoz1TLayCCGcZWa4w40Gc2C2PGQfIPjBEHp3Ph5/l4o6rrnU64aH46/XofR+OzlYffBJu/TLnDxEYMAAA=</t>
  </si>
  <si>
    <t>DBB020AAC2D63AEFF67E969464BDB187</t>
  </si>
  <si>
    <t>JChemExcelMwwAAB+LCAAAAAAAAAC1l01v2zgQhu/9FQOdG4ofEiUFtosivRRoUqDdw94WjKykAiypkJQ4+fd9KdqxxXjFvWxih9LwffgxHHKY1aeXZkfPVT/UXbuOBOMRVW3Zbev2cR3t63bb7YcrIVMRfdqsSmihb4d19Gscf1/H8X6/Z+WvqjEvXcvKrolc/fXLUM80e8W6/jGWnIv479tvPyfmqm6H0bRlBWqor4fJ+K0rzTgN5l+6iBvTP9dt7ORx0z+71v6R3H44exm20WlKN6j7DJQe6l1FD13fmJGeJWf48I/0WLVVb8ZqS/evMEsmCvhg82F1+6Urn5qqHTerW9tGXZrdz7F/KmFoul1VPqE5PHz9so4aEW1WZuyaz31vXsk+WbMRZCQZRSYhk5LRZDIyOZmCjOD4ol5AIKAQkAhoBEQCKgGZgE5CJ2070EnoJHQSOgmdhE5CJ6FT0CnolO0QOgWdgk5pLOiushP56/V3BX/s6I5u8Pv93d+7w5N7uznU3J29nSzfsWZyHcGH+KGEqaIoKGWZUpoyxnWmKGcJ5wUVMCaaBGJL54qEhBmzEgr2FPYU9kKS0NZekMhg17BjHTKuCMuUcFWQFLBn6alUqIf3ZIL6BPW281yfSowig9ekHUaK+oLlGU9JcYbhKFtmGfo/2t90B05JpgTqFfrJbZkwLW2ZYq621KxQ5/ajznERvZ7cc8WZSFNpy0K68v99h4/1gk4wlSc5IdhTFIc3wXLNM1JMyVQRZ1rACEIrxKnf0qFasCLJk2NxMJ7QTOTFqZSMp1Jjp8RvW2Wzuu/a7dkj1dt1dC+iaQ/9qB4GOHHaQxF1/bbqcUTZBqz0HJBzwO64ZUDNAbs/l4FkDtjdvAykc8Du/WVAzwF7UiwD2Ryw58oykM+B6RRaJoo54Q6tZcQ2OWOmQy7AeAvuDsUA4625O0QDjLfs7tANMN7Ku0P6jZEXmfQCE1h+4a2/SwIBxgsBlzQCjBcFLskEGC8OXFJa9oH04sAlscA29jf+lPQCjBcHLkkGxqYuMIE4kF4cuCQcYLw4cEk7wOgLPsgC8/HiwF0MAv1cioM80I8fB9YHgXhTfhxMl5UA48WBu9wEGD8HTJehAOPFgbs8LftAJReYULbx4sBdzgKMHwfFf2C8ODheAN/PJz7Lu/HxOovHd1fd+HQP/rCK8Q/A5g/hBpRkMwwAAA==</t>
  </si>
  <si>
    <t>AD35EF8D53CCC9899D2F509E7F71DF6B</t>
  </si>
  <si>
    <t>JChemExcelHQ0AAB+LCAAAAAAAAACNV01v2zgQvfdXEDqvKX5KZGC7KNrLAk0DbPewtwUjK6kASyokJ07+/T6KcW2xXjGxYjLUe0MO53E4WX98affkuR7Gpu82GacsI3VX9bume9xkx6bb9cdxxYXm2cftugIW+G7cZD8Oh583eX48Hmn1o27dS9/Rqm+z8P7mZWxmmKOk/fCYC8Z4/s/t1+8TZ9V048F1VQ3W2NyM0+DXvnKHaTH/M0XeuuG56fIAz9vhOVj7VzD/MPoy7rKzS5/x7hOo5KHZ1+ShH1p3IM+CUTzsD/JYd/XgDvWO3L9iWFBusQfbD+vbL3311NbdYbu+9Taayu2/H4anCgNtv6+rJ5hD588vm6zl2XbtDn37aRjcK/E9P+w4cYI4SZwiThNXEFcSZ4izxHGGX7znAHAgOCAcGA4QB4oDxoETwAlvBzgBnABOACeAE8AJ4ARwEjgJnPQTAieBk8BJ4CRwEjhpEdx97Z36+/Vnjb3ZEzzfyGd87n77/nbxff7cXYyE/t2JgTCKTYZtxQ+RtFRoVrygRQGvVlxTZUuFjqJMwRfIiprScHQ4xYAHIyzaWLIy1DAsG63mcHNVUqZLGNHUWLi1UlRJAxOSilIJEKnhFgYYLbSyhIHOJIGcLTYXo6zERgGlhWFEUK0K7VfIWUE05YU2aJQuDCloWWpFDHSgGP5SohCkxGxKYtB6nqUWfDRKg44lK21KYKxfUYGGCW+NYyaF5SKScNjCjKLCwhl4LUudkdfzZr01cA9A6d1jxgjfaovIw01tFD+PS7Qefxo/8TQtGFNn3nvtnXiIFTOFbzlT+tzG9kvK38JimeeXVDKLFnvCpoAyqks/kQ+o4SKEWOkQdMuYDjIolBeGxGZzPb1iYlKIoJIb5e1padVkxmjsJ/TABZsmhqZKnLr817Hbru/7bnfRJc1uk93zbDqPf9UPI/Z7OowZ6YddPSDdeQMeekkQc4I/ussEOSf4g75MUHOCTwvLBD0n+CSyTCjmBJ9ylgnlnDAlqGWGmTNCPlum2Igypb9lil/FjDOlywQnCnlIrwlOFPWQjhOcKPAhfSc4UexDuk9wovCH6yHBiRQQrpMEJxJBuH4SnFgG+h2cWAf+CktIR0Q6CFdighPpIFyhvzjiKifSQbhyE/NEOghXdIIT6SBc6Ym16SuchHZEpINQMiQ4kQ5CiZHgRDoIJUmCE+kglDCJXBvpIJQ8y/sm4yvAcxI5REY6CCVVghPrwLyDE+kglG0Jf2Id+PIukXdkpINQFibmKa9wEtqRsQ7UjHN9nlgHb6Xq4hV6JR9ccC7myS+qgvxUuKP7W1Gfnyv+D+sc/+ps/wNDNw57HQ0AAA==</t>
  </si>
  <si>
    <t>9BAF1CE9AB3B3E6B99474392110B7DEF</t>
  </si>
  <si>
    <t>JChemExcelIA0AAB+LCAAAAAAAAAC1V8tu2zgU3fcrCK3HFN+SAttF0W4GaBpg2sXsBoyspAIsqZCUOPn7ORSd2GJcMZvGsi91eQ6fh5c3649PzZ48Vv1Qd+0m4ZQlpGrLble395vkULe77jCsuNA8+bhdl8AC3w6b5Oc4/rpK08PhQMufVWOfupaWXZP4+qunoZ5hDpJ2/X0qGOPpv9dfv0+cVd0Oo23LCqyhvhom59eutOM0mN90kTa2f6zb1MPTpn/0rf0nmHsYfRp2yWlKn1H3CVRyV+8rctf1jR3Jo2AUD/uL3Fdt1dux2pHbZ7gF5QXWYPthff2lKx+aqh2362vXRl3a/fexfyjhaLp9VT6gORT+/rJJGp5s13bsmk99b5+JKzm35cQKYiWxilhNrCE2IzYntiCWM3xRzwHgQHBAODAcIA4UB4wDJ4ATrh3gBHACOAGcAE4AJ4ATwEngJHDSdQicBE4CJ4GTwEngZIHN3VduUj+ef1VYmz3B8418xufmze+3s9/zz82Zz5dv/BfbKDYJlhV/RNJMway4okLkHAVB80JpFDjVhuUoYBNEhqocNRjwKqNaFxlZGfgN/Ap+THgl4c/hF/BrtMngx6IxqpR4NS/eoJbTLDPsxbwLK6lQzLgZcKOJolzpnGhqchhDFcZCMloUMDnNDAwmItnJe8QcGfPWfBcJeT6t1NFMK2WYWyBJVTEV/pyH00IfCzx3hYIa5Sz2Ijt/fwVkVEpnjds9WE2ZcBZt6/m7Vsq4TWO5m5amWeHrvVVYHZOfbFifUS6UONkcuKxw70wa5d41w+k5jgMHL309edv1bdfuzoqk3m2SW55MR/Kf6m7Aqk/nMSFdv6t6RDzXgIOeE8Sc4E7vMkHOCe6sLxPUnOAiwzJBzwkujiwTzJzgos4yIZsTphi1zMjnDB/SlilFQJki4DLFjWLGmSJmhBNsuY+wEU6w6z4iRzjBxvsIHuEEe+8jfoQTbL+/ISKcQAH+RolwAhH4GyjCCWWg38EJdeBusYh0RKADfytGOIEO/C36yhEXOYEO/K0b6SfQgb+lI/0EOvC3eqSfQAc+C4j0Yy5wItoRgQ58lhHhBDrwWUmEE+jAZzGRWBvowGc9EU54BUxZ0vK6SXGBE9GBDHTgs7AIJ9RB8Q5OoAOf6UXmE+rAZYSRuCMDHfhMMtJPfoET0Y4s3p6FGEddiAdnnLOxpWdZQfqSu6P4Jq9PT0n/h3WK/3a2/wPFy6N6IA0AAA==</t>
  </si>
  <si>
    <t>1B13138F881554A0EB8C6CC00AA106D1</t>
  </si>
  <si>
    <t>JChemExcel6AsAAB+LCAAAAAAAAAC1VstO4zAU3fMVV1kPjh95orYIwWYkHtIwi9mNTBogUpOgJFD4+zmOaSGmxKtpC9e5PseO79OL09d6Qy9l11dtswwE4wGVTdGuq+ZhGWyrZt1u+2MhYxGcrhYFsMA3/TJ4HIankzDcbreseCxr/do2rGjrwM6fvPbVBLNVrO0eQsm5CP9cXd6OnOOq6QfdFCVYfXXSj8rLttDD+DLfbBHWunupmtDCw7p7sav9ldz8OHvt18HHkc4xdwYq3Vebku7brtYDvUjO8OM/6KFsyk4P5Zru3qCWTOSwwepocXXRFs912QyrxZVZoyr05nbongso6nZTFs9YDoOfF8ugFsFqoYe2Pus6/UZmZNRakJakFemIdEw6IZ2SzkjnpAXHH+YFAAIIAYgARgAkgBKACeAkcNKsA5wETgIngZPASeAkcBI4BZwCTpkNgVPAqRjO3JTmEL/fnkrYYkPXdI7vzZf/Rl6/j9wnO77ZYeEtuQxgPXwoYirPc4pZqlRCKeNJqihjEec55VBGCQlEVZIpEhJqnEco6GPoY+hzSSIx+pxECn0CPTyQckVwUMRV/iEF5tOYpMI87LaXEeYjzJuXyBKSKXwLO0AmaS5IZkzwLCKZsySCVFhP4H2UYHlspGSpNDJiMvmsf8fteF/W3e1n9w/o7cMsx4gvM3eMs3Mj/9OzYIojdL5RS2OgaPcE86VwjmIyQmRxFiso34VgWRKLnZjOYdGMI/b2EkmikvGMWD0en409nHdESoT7nFgt7tpm/WlI1XoZ3IlgTJZf5X0P243JElDbrcsOtcgsYKCfCXJKMKk1T1BTgknEeUI0JZi0nSfEU4JJ8nlCMiWYkjBPSKcEU0DmCdmUMJabeUY+ZdjqNE8xS044YzXzcByH2+rn4Tg+t9XSw3HcbqvrniMPcqIDHI/vheN8W709HMf/ttp7OE4I2O7gOY8TBbabePZx4sB2H09KOnFgu9X8u0k38Q3Hl/pOHNhu6OE4cWC7p4fjxIHtth6OEwe2O3s4ThzYbu6xW3qA4ykG0okDe1vwcNw4iPwc5cSBvZHMn0e5cWBuLp4aotweMN54PPuoAxxf53DjgE84h/dx4mB3C5vd50A9UAdrVfiph4a7OyiGX+6n4cfl9WgR4ta++gcsZOkw6AsAAA==</t>
  </si>
  <si>
    <t>06CCA644AC920DD0CB09841EDA80F9E4</t>
  </si>
  <si>
    <t>JChemExcel3QsAAB+LCAAAAAAAAACtVstu2zoQ3fcrBlrXlDjUi4Htomg3BZoWuO2iu4KRlVSAJRWSEyd/fw/N2I4YV+yiie0hh+fwNS8u3z22W3qoh7Hpu1UkRRJR3VX9punuVtG+6Tb9flxIzmT0br2sgAW+G1fRr93u91Uc7/d7Uf2qW/PYd6Lq28iNXz2OzQSzV6If7mJOEhn/uP787cBZNN24M11VgzU2V+NB+bmvzO6wmT8sEbdmeGi62MHjdnhws/3kxH4S8ThuovORPmDsPah022xruu2H1uzogROBT/KW7uquHsyu3tDNE9QspMYdrN8srz/21X1bd7v18trO0VRm+2033FdQtP22ru4xHRqfPq6iVkbrpdn17fthME9kW1ZtJBkmo8ikZDIyOZmCTElGk5EJvhiXAEggJCASGAmQBEoCJoFj4NjOAxwDx8AxcAwcA8fAMXAKOAWcsgsCp4BTGYy5re0hvj/9rnEXW/pCH/D/9dWvlV+eW6/7rv3VfWEtXkW4PfxRKpTWmjJRKJVTIZK8UFSKNEk0aSjTnCS8Ki8VSYYa55EK+gz6DHrNJHOr1yQL6HPoYYEiUQQDpYnSZykxXmTECuO4t5NMMZ5i3G6izM8yF2WJe+FSqFKnts8Z5mfskq0sBbqQWih1qX/EHXmpKOSzREDY9XOd5sf1I3o6X4sUWVqklIiigPinPZy6/JNSiTI79070TOYaolSFpAWkxg4XLJhhspNUIstgu0VqxzUtcGrG6U794/hRYgOsMY8UJcz8vB/EQXwKhPXypu82L5rUbFbRjYwOEfJffTviwg4RElE/bOoBCchOYKEvCTwl2HiaJ6gpwUbfPCGdEmyszhOyKcFG9jwhnxJsHpgnFFOCzRrzhHJKOOSYeYaeMlxKmqfYKSecQwoLcDyDu5QX4Hg2dykywPHM7lLqicMXOekFTsD20jO+S9kBjmd/l+IDHM8FXEkInMfzAldCAut4fuBKzvw67PmBK1GBMPYD/1DSAuvwBU7AD9jzA1cyAxzPD1yJDXA8P3AlOcDx/MCV8ADH8wNX8gP3Vr7mqIAfsOcH7kkRyLS+H2R/wfH8wD1b5s+jfD+wz5tADlGeH7hnUWCd9AIn4DvK9wP5F5wL+UBdzFXxixoaHx+eaL56lMbnF+ubZYyn+vp/Ymgj790LAAA=</t>
  </si>
  <si>
    <t>151AC19F71716D8459A0978373943B44</t>
  </si>
  <si>
    <t>JChemExcelVQsAAB+LCAAAAAAAAAC1ll1P2zAUhu/5FUe5Ho4/8mXUFk3sZtIAaexid5NJA0RqkikJFP79XteUNl4XX60t2Dl+H9vxOT724vK12dBL1Q911y4jwXhEVVt267p9XEbbul132+FcyFREl6tFCS307bCMnsbx90Ucb7dbVj5VjXntWlZ2TeTaL16HeqLZKtb1j7HkXMQ/r7/d7Zjzuh1G05YVqKG+GHbGb11pxt1k/jFE3Jj+pW5jJ4+b/sX19kty++PsdVhHh1e6QttnoPRQbyp66PrGjPQiOcOPf6LHqq16M1Zrun+DWTKhsQars8X1l658bqp2XC2ubR91aTZ3Y/9cwtB0m6p8RneofP2yjBoRrRZm7JrPfW/eyNas2Qgykowik5BJyWRkcjIFGU1GcPyhXUAgoBCQCGgERAIqAZmATkInbT/QSegkdBI6CZ2ETkInoVPQKeiUHVDBiZvKTv7H2+8Ka7ChG7rC9/Yf/6/e6zde/XavgIfkMsKK4UMJU1prSlmuVEY541muqGAJ55o0jElGApGUFYqEhBnvIBTsKewp7FqSyKxdk8hhz2DHqudcEZyScKVJCtjz9FAqtGOtZIL2BO0pKzINe8ZUkia2zPMkJ1kwJWyJ/gqUirNMYj5KYM62lEzb+e3te90H5/e7H8+NH9HbYRnOOdM5NOc2llz5X5/xCnbqCFFuV9g9CVYInpJiMk8FcZZmML4XaNPWB66YtqHTPNPiUNpuEUx4zgoEpH1OUu1PBnEefwT6anHfteujKtXrZXQvot0O+F49DFis3Q6IqOvXVY8EYzuw0mNATgG7X+YBNQXs7poHkilg9+I8kE4Bu3PngWwK2H0+D+RTwGaFeaCYArscMk/oKeFSzjxiu5wwuxQVYDyHu5QWYDyfuxQYYDy3u5QZYDzPuxQbYDznu5T8wciTjOd/l8ID43gh4FJ+gPGiwB0Rgbn5cWCZQBxILw7cERRg/I2/O7ICjBcH7ogLMF4cuCMxwHhx4I7Q+XWT6QkmkAakFwfuiA4w+Yl1CzFeHLhrQOB99N8+VYEUorw4cNeM+XGUOMEEYkf5+aCYMKfH8eJgf/WZHedEPjhijsaJj862eH/hQ/Wvy2B8uCmeLWJckVd/AGKLcVBVCwAA</t>
  </si>
  <si>
    <t>48CDE74BC8966E157A70EB80672CDC71</t>
  </si>
  <si>
    <t>JChemExcellQsAAB+LCAAAAAAAAAClVslu2zAUvPcrHnSuKS5azMB2EKSXAk0LtD30VjCykgqwpEBS4uTvOzS9iXXFAo3tkHyc4fJWLq5f6w29lF1ftc0yEoxHVDZFu66ax2W0rZp1u+1nQqYiul4tCmCBb/pl9GsYnq7ieLvdsuJXWZvXtmFFW0du/uq1r0aYrWJt9xhLzkX84+7Ttx1nVjX9YJqiBKuvrvqd8FNbmGF3mL9sEdeme6ma2MHjuntxq/2U3H45e+3X0elKt5i7AZUeqk1JD21Xm4FeJGf48vf0WDZlZ4ZyTfdvEEsmNHSwere4+9AWz3XZDKvFnV2jKszm29A9FxDU7aYsnrEcOh8/LKNaRKuFGdr6puvMG9meFRtBRpJRZBIyKZmMTE5mTkaTERw/zAsABBACEAGMAEgAJQATwEngpF0HOAmcBE4CJ4GTwEngJHAKOAWcshsCpxIYclPaC3x/eyqhhw19plt8vpz9/7zvudHh82WPPPX3GNhJLiPoDX+UMKW1ppTlSmWUM57liuYs4VyThjDJSMCfsrkiISHGTYSCPIU8hVxLEpmVaxI55Fl2amGDnCuCiRKuNEkBeZ6eWoV5aE4mmE/0qU1ZmmjwcJo0za1cS2gG8kzbNmdS2XaOK1waH3AHnmJqvm81LAT3UBmut98/oreTOjjTCaZwQoHmP0czzlKtxWWMYjJFkzCo9Dg6IrM5TzDCkTK7TC6zhGYS+ubi1Nr7qDnNEszDarMMcnjkcXyYP7Q4TpZiHezC9eE88Pn46PSrxX3brM+6VK2X0b2IdtHwtXzooapdNETUduuyQ7KxC1joOUGOCTZ2pglqTLCRNk1IxgQbl9OEdEywUTxNyMYEG/PThHxMsBlimjAfE3b5ZJqhxwyXfqYpdskRZ5euAhzP4C69HTnyIkde4ASsLjyzu/QZ4HiWd+k2wPGM79JzgOPZ36XzgA48F3DpP7CP5wWuXAT28fzAlZdASHp+4MrR9D7SD3zLCYW+5weu3AU4nh+48hjgeH7gymmA4/mBK78BjucHrlwH9JZf4AT8QHp+4J4DAY7vB0mYozw/cE+O6fso3w/s0ySQQ5RfA3ZPmsA+6gInVDl8P+D/wLmQD844Z2eLz+phfHgwovvHYzI+vTTfLWI8sVe/AfWea/qVCwAA</t>
  </si>
  <si>
    <t>76E52CA064F12E2953348E11E2168E13</t>
  </si>
  <si>
    <t>JChemExcelnwsAAB+LCAAAAAAAAACtVslu2zAQvfcrBjo3FBdtDGwXRXop0KRA00NvBSMrqQBLKiQlTv6+j2IcW6wrXmo7GXL4HpeZ4QxXH56bHT1V/VB37ToSjEdUtWW3rduHdbSv2223Hy6ETEX0YbMqgQW+HdbRr3H8fRnH+/2elb+qxjx3LSu7JnLjl89DPcPsFev6h1hyLuIf119uJ85F3Q6jacsKrKG+HCbll64047SZfywRN6Z/qtvYweOmf3Kz/ZTc/jh7HrbR8UhXGPsIKt3Xu4ruu74xIz1JzvDj7+mhaqvejNWW7l6glkxo2GDzbnX9qSsfm6odN6trO0ddmt3t2D+WUDTdriofMR0anz+to0ZEm5UZu+Zj35sXsi2rNoKMJKPIJGRSMhmZnExBRpMRHH8YFwAIIAQgAhgBkABKACaAk8BJOw9wEjgJnAROAieBk8BJ4BRwCjhlFwROJXDkrrIH+P7yu4IddnRDV/h+Pfl/89pyvavXkRuv/YaAn+Q6gt3woYQprTWlLFcqo5zxLFdUsIRzTRrKJCOBeMoKRUJCjZMIBX0KfQq9liQyq9ckcuiz7Cjhg5wrgosSrjRJAX2eHqXCOCwnE4wnGE9ZkWnoM6aSNLEyz5OcZMGUsBLzFZCKs0xiX0pg71ZKpu0+D/oD7o3nz3tYz60f0cvRHBecFRpnghTSyf/Th+3UAk6wRPCCELgFxGtPsKLIcF6mUgQXTpdA+SoE03mSHsR8DJPCL/ooJeMyS6c+T8XUz3TubwbRH7+F/2Z117XbkybV23V0J6LpXnyr7gcYbboXEXX9tuqRduwEFnpKkHOCvUXLBDUn2Du3TEjmBHtDlwnpnGDv8zIhmxPs7V8m5HOCzRXLhGJOmDLLMkPPGS4RLVPslDPOlLgCHM/hLtG9ceRZjjzDCXhdeG53iTTA8TzvEm+A4znfJeoAx/O/S+wBG3gh4ApBYB0vClzhCHC8OHCFZnlvkp/hBOJA+hd/KmQBjhcHrvAFOF4cuEIZ4Hhx4AprgOPFgSvEAbtlZziBTCC9OHCFPsApztgtxPHjYHpMLJ9H+XFgs3kghygvDtxjJbCOXwMsJxA7ys8HesY5v44XB4cH1OI6Z/LBCedknfikHsaHpyOafz0r4+Ob890qxmN78wfRgbuHnwsAAA==</t>
  </si>
  <si>
    <t>7E2CCB6276BCF033AEB1B899FBF227D5</t>
  </si>
  <si>
    <t>JChemExcelSgsAAB+LCAAAAAAAAACtlstO4zAUhvc8hZX11PElN6O2CMFmJBikYRazG5k0QKQmQUmg8PbzO1YvMSGexdAWx8f/Z8fHx8deXrxXW/JWtF3Z1KuAUxaQos6bTVk/rYJdWW+aXbfgIubBxXqZQwt93a2C575/OQ/D3W5H8+ei0u9NTfOmCmz7+XtXjjQ7SZv2KRSM8fD37c39wCzKuut1nReguvK8G4w3Ta774WW+GCKsdPtW1qGVh1X7Znv7I5j5MvrebYLjlK7QdgmUPJbbgjw2baV78iYYxZd9I09FXbS6Lzbk4QNmQbmCD9Zny9vrJn+tirpfL29NH2Wut/d9+5rDUDXbIn9Fd3j4fr0KKh6sl7pvqsu21R/EPBmz5kQLoiXREdEx0QnRKdEZ0YpozvBDO4eAQ8Eh4dBwiDhUHDIOnYBOmH6gE9AJ6AR0AjoBnYBOQCehk9BJM6DEIm4L8/K/Pl4K+GBLfpArfO4m/tuW/We6focVEqsAHsMfiahUSpGYplImJKUsSSXJaMSYIgrGKCEckZRkknABM+bAJewx7DHsShCeGLsiPIU9gR1eT5k8lFiciElFBEd7Gh9LiXb4TERoj9SxjGkcKXB4mzhOjV0J+AR6qeDbAxfTRBl7SoU0ZYYpTdX3upN+MonN8XF0A6NpkmIqNJYo/k/NvOZXRkmz6Fg74DHcjyITiSILRhVjwpSpVId+FsLMLjuWksYJvLnA7BiicJHAHmXH+r7dlgju8BDd6+VDU29OHkm5WQUPPBjC/mfx2MFDQ9gHpGk3RYusYjow0lNAjAGzSeYBOQbMlpoHojFgNuA8EI8Bs13ngWQMmM09D6RjwKSCeSAbA0PimCfUmLB5Zh4xXY6YIS95GGfBbR7zMM6a27x3YMQkIycYz8JzZ+VtXvUwzuLbPOxhnPW3edszHycEbJ73jONEgT0XPOM4cWDPEc+WdOLAnjvz4wh34xvGt/WdOLDnmodx4sCegx4mmvCBj5mIgxNm2gfJxHw88SacOLDnuYdx4sCe/x7GjYPhvuDJtG4cDPeLeR9INw4M44k36Z4Bw/3Fw7hxkPwD48TB/o70eT7hydkW7m95ePx0AwyP18OzZYh78fova2XRhkoLAAA=</t>
  </si>
  <si>
    <t>3A17F53A57459048447700A37CD0CE51</t>
  </si>
  <si>
    <t>JChemExcelVQsAAB+LCAAAAAAAAACtll1vmzAUhu/3KyyuV+MPMLhKUlXtzaR+SNsudje5hHZIASqgTfvv9xonTXAzfLMkreH4ffxxfHzsxcVbvSGvZddXbbOMOGURKZuiXVfN0zLaVs263fZnXKQ8ulgtCmihb/pl9GcYns/jeLvd0uJPWZu3tqFFW0eu/vytryaaraRt9xQLxnj86/bmx8icVU0/mKYoQfXVeT8ab9rCDONg/tFFXJvutWpiJ4/r7tW19lsw+2P0rV9Hhyldoe4SKHmsNiV5bLvaDORVMIof+0qeyqbszFCuycM7zIJyDR+svixur9vipS6bYbW4tW1Uhdn8GLqXAoa63ZTFC5rDw7frZVTzaLUwQ1tfdp15J/bJmg0nRhAjiUmISYlRxGTE5MRoYjjDH+o5BBwKDgmHhkPEoeKQcegEdMK2A52ATkAnoBPQCegEdAI6CZ2ETtoOJRZxU9rB/3x/LuGDDbkjV/jeH/2/2z25t6tdzd3R28FyjxUSywgew4ckVGqtSUozKRXJKFOZJDlNGNNEw5gowhFJKpeEC5gxBy5hT2FPYdeCcGXtmvAMdqUOJbyfMUmwOAmTmggOe5YeSol6+EwkqE9Qn9JcadgVlUma2DLLkuxg3+v2XE4lt/XoJ0cpGVUC45Ucc7KloNqOf2/f63ZcRN4PbjhjVCuZ25JrV/6fd0FTNqPDUBOFqVDOUezeOM0F/CypyFVGGE0zGEEopbNPLe2qOdVM5/tiZzygWQqHf5SCMs0F4jz+CPTV4qFt1kePpFovowcejTvge/nYw1njDohI263LDgnGNmClx4CYAna/zANyCtjdNQ8kU8DuxXkgnQJ2584DagrYfT4PZFPAZoV5IJ8CYw6ZJ/SUcClnHrFNTpgxRQUYb8FdSvtgxElGnGACq869ZXcpM8B4K+9SbIDxFt+l5ADjrb9L4QEfeCHgUn6gHy8K3BERYLw4cEfK/NgEO8EE4kD4G388sgKMFwfuiAswfhzoCXN6Pl4cuGM00M+JODhiTvejTvggEG/CiwN3tAcYLw7cVSDA+HEwXh0CmdaPg/GqMe8D6ceBZQJ5R/pnwHiVCTDys9+CjBcH++vS5/nER2dbvL/w4fHTZTA+3BS/LGJckVd/AVmdWBpVCwAA</t>
  </si>
  <si>
    <t>8C7E9CF53A24753A0C6C635D6402F1A3</t>
  </si>
  <si>
    <t>JChemExcelOgwAAB+LCAAAAAAAAACNl81u2zoQhfd9CkLrG4pD6jewXRTt5gJNA7RddHfByEoqwJIKSYmTt++haMUS44g3djIUeT6SGg6HzObjc31gT2XXV22zDYiLgJVN0e6r5mEbHKtm3x77K5IxBR93mwJa6Jt+G/wehj/XYXg8Hnnxu6z1c9vwoq0D23793FcLzVHxtnsIpRAU/rr5+mNkrqqmH3RTlKD66rofK7+2hR7GybwzRFjr7qlqQisP6+7J9vafFOYr+HO/D86v9Bltn4Cy++pQsvu2q/XAnqTg+Ip/2EPZlJ0eyj27e0G15JTDB7sPm5svbfFYl82w29yYPqpCH34M3WOBiro9lMUjukPh3y/boKZgt9FDW3/qOv3CTMlUa2JaMq2YjpiOmU6YTpnOmM6ZJoFftBMEBAVBQtAQRAQVQUbQSeik6Qc6CZ2ETkInoZPQSegkdAo6BZ0yA0KnoFPQqQQLeijNi/x8+VPCHweG7zf2GZ/b2d9vs7/nz+2sxpZvJwKLJrcBnIgfpngawVyR4CpKYhSIE42F92synglrhTI24VFubMxTaWzEKTNW8ciCPEutJTF/PrULHim8MmFlYSRmBKN4TDAxF5RnLOGURBJPlAnzFFMUs5RnUUYsRyW8fjKYZEzxa+NJegLxtqnKYaJYpdNIdtyAvZy9cjKYoMiMjTBRAOYFozRiVynqEQhwQERRerZT/WQn/WSnft7rz+Xe0ydcJOnocKFSMlyc52TmoZL8wnPOc2EsnJOki8KbloxLCfehIVVwpzM1bJfwdb/sNndts58VWbXfBncUjBvpe3nfw6PjLgpY2+3LDnnKdGCkc0AuAbPn1gG1BMwOXQeiJWD28zoQLwGz+9eBZAmYXLEOpEtgzCzrRLYkbCJaR3IHGfPWOmJmsWDGPOdhnCW3edHDOKtu86iHcRbe5l0P46y9zdMeJr7gAx+TXJibJ2jICQJ7dngYNwzGs+aVkRcZJw7s2eTZlE4c2LPMwzhxYM++9blJeYHxJQwnDuzZ6mGcOLBnsYdx4sCe3R7GiQN71nsYJw7s3cDjt+wtozwZRDpxYO8enlzrxkH8Pxj3CBjvN+vvo9w4MPcgT95RThzY+5NnnOgC4ztv3DigBXN5HCcOpjvd6jgX8sGMmY0Tzk7ecLrVovjmxhuer8MfNiH+D9j9BbDmOyQ6DAAA</t>
  </si>
  <si>
    <t>6937002070D79133601FFBF4D1A9B5AA</t>
  </si>
  <si>
    <t>JChemExcelQQwAAB+LCAAAAAAAAAClV11P2zAUfd+vsPK8Ov7MB2qLEHuZNIa07WFvk0kDi9QkKAkU/v2OY6CJ18VIo2mvc32OP4/vNevzp3pPHsuur9pmE3HKIlI2RburmrtNdKiaXXvoV1xoHp1v1wWwwDf9Jvo9DPdncXw4HGjxu6zNU9vQoq0jV3/21FczzEHStruLBWM8/nn15fvIWVVNP5imKMHqq7N+dH5pCzOMg/lHF3FtuseqiR08rrtH19ovwezD6FO/i45TukTdBajkttqX5LbtajOQR8EoHvaR3JVN2Zmh3JGbZ7gF5TnWYPthffWpLR7qshm26yvbRlWY/feheyjgqNt9WTygORQ+f9pENY+2azO09UXXmWdiS9ZtODGCGEmMIkYTkxCTEpMRkxPDGb6o5wBwIDggHBgOEAeKA8aBE8AJ2w5wAjgBnABOACeAE8AJ4CRwEjhpOwROAieBkwk2dF/aifx4vi+xHnuC5yu5xOd68vt18jv9XE98rnztvtg0sYmwiPgjkqYKZsU5lYlKUUCFxARXGU3yVJFVigqJigR+i1TwJ5KsJPyYxEpQJnLgGfxaHe2r36uHkZl8Ne9EY3fhhtFplmHMjGWcKKpVxoimksMkNNMwKcWgGMkpT47OF8gLYd6Y6yEiz8c1eTErLqnKGQbJFRXJWPhPD6e5ZmosYEAo5DRR1mY0S6fvbwCsvrQ2oTqxVmN9rEXbmunpu1ZK211hmR27pmnu8M4qqnSSHq1fn1IuFD/aDLg0s+9M2t3OqGYsfx0HTk38dmy265u22U2KpNptohsejefpW3nbY2nHwxSRttuVHcKVbcBCpwQxJ9ijt0yQc4I9qMsENSfYY71M0HOCDQLLhGROsCFjmZDOCWOAWWZkc4aLR8uU3KOM4WuZYkcx44zhLsDxttyFxwDH23UXTgMcb+Nd+A1wvL134TrA0SfWIMRJTowtIBruicClkADHl8GYct444iTH04FLUYFD6enApbTlfoSnA5cCA/14OnApM9CPPMEJaEd4OnApOcDxdOBSeIDj6cCl/ADH04G7IgQ4ng7clSKwbr4OLCegA+npwF1ZAhxfB8k7OJ4O3LVoeT7S14G9PgXijvR04K5dgX70CU5AO9LXgXgH50Q8mHAmY4snmTd+vdyi+NfFNz7eij+sY/w7sP0DL5L7PEEMAAA=</t>
  </si>
  <si>
    <t>53A93364915EB5500EEFADF0E1EFB64F</t>
  </si>
  <si>
    <t>JChemExcelVQsAAB+LCAAAAAAAAAClVktv3CAQvvdXjHxusAG/iHa3qtpLpSaVmh56q4jXSS2t7cp29vHv+2GyD5OtOXQfGhi+b4CZYWDxYV9vaFt2fdU2y4CzKKCyKdp11Twvg13VrNtdf8NFwoMPq0UBLPBNvwx+D8Of2zDc7Xas+F3Wet82rGjrwI7f7vtqgtlJ1nbPoYgiHv68+/owcm6qph90U5Rg9dVtPyq/toUexsX8Y4qw1t22akILD+tua639EpH5RWzfr4Pzlj5h7COo9FRtSnpqu1oPtBURwy96T89lU3Z6KNf0eIBaMK7gg9W7xd3ntnipy2ZYLe6MjarQm4eheymgqNtNWbzAHBpfPi+DmgerhR7a+mPX6QOZllFrTlqQlqRj0gnplHRGOietSPMIf4xzADgQHBAODAeIA8UB48AJ4ISxA5wATgAngBPACeAEcAI4CZwETpoJJYK4Kc3ifxz+lPDBhu7p0/j99irvX9vHvh27d9onBCIklgE8hg/FTCqlKGGZlCllLEozSTmLo0iRgjJOiSOT0lwSF1BjD1xCn0CfQK8E8dTo1VlmGE8xDu9nkSQEJ46kOkuO8SwhITEOn4mYJTLJScAeh78g4xg+FSlTuZGwlxipmFCQEktPsTzJWWqWedSfcEeea/c4n50/oMPZDTcR4wl2DqmElf/Xh6/SGRxnMkfIkaIJxGuPszzJU5JMCoQ+YimH8lVwpuI0PorpGIxmAo44ScGiBIFDP5WwZPoqy93FIM/DU6KvFo9ts75oUrVeBo88GE/A9/Kph7PGExBQ263LDgXGGDDQS4KYEsx5mSfIKcGcrnlCPCWYszhPSKYEc3LnCemUYM75PCGbEkxVmCfkU8JYQ+YZasqwJWeeYkxOOGOJOnHEVQ6/wvGEnDsxtyXQw3HCbkumh+NE3pZYD8cJvi3JHh848bcl3DOPkwK25Hs4ThbYK8KzNjcPDMeTB8LJA3sFeTjuwR+vLA/HyQN7xXk4Th7YK9HDcfLAXqHzfhPJFY6nDAgnD+wV7eFkV/zm4zh5YJ8Bnv2otzGVnhIinTywz4z5eSS/wvHkjnTrQT7hXJ/HyYPj02d2niv14IJzMU94cbeFxwcfmm8eg+H5pfhuEeKJvPoLbxGMPFULAAA=</t>
  </si>
  <si>
    <t>4AB3718BC4C77C18AE7964E0985A6B5C</t>
  </si>
  <si>
    <t>JChemExcelCwsAAB+LCAAAAAAAAAClVstu2zoQ3fcrCK1vKHKoFwPbRdFuLtCkQNPF3V0wspIKsKRCUuLk73so2rHFuOKifmCkmXP4GB4Oufr40uzYc9UPddeuI8lFxKq27LZ1+7iO9nW77fbDlaRURh83qxJY4NthHf0cx1/Xcbzf73n5s2rMS9fysmsiF79+GeoZZq941z/GJISM/7v5ejdxrup2GE1bVmAN9fUwOb92pRmnwfyhi7gx/XPdxg4eN/2za+1/EvYn+MuwjU5T+ozYJ1DZQ72r2EPXN2ZkzyQ4fuIf9li1VW/GasvuX+EmLjVysPmwuvnSlU9N1Y6b1Y1toy7N7m7sn0o4mm5XlU9oDg//fllHjYw2KzN2zae+N6/MPlm3kcwQM4qZhJmUmYyZnJmCGc2MFPgjLgGQQEhAJDASIAmUBEwCR8CRbQc4Ao6AI+AIOAKOgCPgFHAKOEVYwF1lB/7j9VeF+e/YLfs8fb8d7O3h+fjuYrdnbyfPN6wNrSPkCh+WcKW1ZinPlcpYzkWWK1bwRAjNNJxJxiQ0lBWKSYIbo5cK/hT+FH5NTGbWr082RzxDHHnPhWJYlkQofbIS8TxlpBBHtijhqUoLRmhPIlOwSYJsvvmPuCMv47qwcfSTWqs5aViFKWUYtpI8s8M/+t9wjhex19P0r6AaSrS1Wjv7d++EMS/gJFcylYy4KGAOb5iXtuPmlCKtgqcJnGDkQhTvWjqEJS/yIj+ag/OMWhTZyWIPECkoOn6T9GZ137Xbs0dWb9fRvYwmrX+vHgYkadJ6xLp+W/UoJbYBCz0n0Jxgd8YyQc0Jdh8tE5I5we66ZUI6J9g9ukzI5gS7o5cJ+Zxg9/8yoZgTpmqxzNBzhisuyxTb5IwzFaM3Dl3kyAucwJJLb81dsQtwvGV3xTHA8VbeFdMAx1t8V3wDOfDW3xXrQD+eBFxxD3A8FbjDIDA2XweWE9ABeTpwh02A42/86XAKcHwdFDPOxfmQpwN3AAb6uaCDM87lftILOQjojTwduEM5wPF04A7xAMfTgTv0AxxPB+6SsJwD5eugsJeKQHX2dOAuIQEOvc9bkOPp4HjReT+f+Oycio/XNDy+u8LFp/vdh1WMi+3mN/8yf2gLCwAA</t>
  </si>
  <si>
    <t>544D5EF1CAE4CB20E18470441CB5557B</t>
  </si>
  <si>
    <t>JChemExcel7AsAAB+LCAAAAAAAAACFVstuozAU3fcrLNYT4wfPKklVtZuR+pCms5jdyCW0RQpQAW3av59jHBrwUJyQXGPOuTbXx/d6ffFR7sl73rRFXW08TplH8iqrd0X1vPEORbWrD+2Ki5B7F9t1BizwVbvxXrru9dz3D4cDzV7yUn3UFc3q0jPPzz/aYoI5SFo3z75gjPt/bm8ees6qqNpOVVkOVluct33nTZ2prp/MN0P4pWrei8o3cL9s3o23v4Lpi9GPduedXukKzy5BJU/FPidPdVOqjrwLRnGxH+Q5r/JGdfmOPH6iW1CeIgbbs/XtdZ29lXnVbde32keRqf1D17xl6CjrfZ69wR0aP683Xsm97Vp1dXnZNOqT6JbuVpwoQZQkKiAqJCoiKiYqISolijP88JwDwIHggHBgOEAcKA4YB04AJ7Qf4ARwAjgBnABOACeAE8BJ4CRwUg8InAROhljMfa5f4vfna45Y7AmuO3LVf++P9m70f/rej3pM+37gYLnExkP48CGSxgHMinMayL7BaBTN96SUC20TKkNtI5pwY1nvI6ChdrmCT8k4WenV0BaOxPj++JxRztMUJklgBEAwEhiYgMYsEiSkScgi3CVRzEmERWcJiWkog5Ak6EzEYLhWBCJ+fHiEHomSBhELtO+AiWEkM65HPk/BOBpMkCXmhQIuI7IKEaRYklWs+9OTHfoHO+AHO/j5zp/N+w6PaEiZ9IFjUAYCLqLQzEdqa98nNIy1TSliMbJ2PxYwhVr1gqYJs+eFTeF/7Yrt+rGudqMmKXYb75F7/Xb5lT+1CGO/VzxSN7u8QTbSDjR0TBBTgt5ZywQ5Jeh9uEwIpgS9a5cJ4ZSg9/gyIZoSdEZYJsRTQp8/lhnJlGHSzTIltSh9dlqm6FlMOH02c3CsJTfZz8GxVt1kSwfHWniTXR2cYCYGLk44MzeHYrilAJPxHRxLBKZCfHHELMeWQV9RHONYOjAVyLEpLR2YirU8N8FnOA7tCEsHpiI6OJYOTAV1cCwdmIrr4Fg6MBXawbF0YCq6I27xDMeRP4SlA3NicHBsHQRujrR0YE4ly+8jbR3o04sj70hLB+bU4xhHznAc2pG2DtiEMz+OpYPhJLY4zkw+GHFG4/ijKuoP51A0/zuj+qcD7Nnax8l9+w+EcJl37AsAAA==</t>
  </si>
  <si>
    <t>7DB5B683BD353AAEA8828247E5934CF8</t>
  </si>
  <si>
    <t>JChemExcel9QsAAB+LCAAAAAAAAACdll1vmzAUhu/3Kyyuh/EHxlAlmabtZtK6Stsudje5hHZIASagTfvv9xq3DXgZrpaQHGPexzb28TnevHtoDuS+6oe6a7cRpywiVVt2+7q93UbHut13xyHmQvHo3W5TQgt9O2yjX+P4+yJJjscjLX9VjXnoWlp2TeSeXzwM9UJzlLTrbxPBGE9+XH7+NjFx3Q6jacsK1FBfDFPl56404zSYf3SRNKa/r9vEyZOmv3et/RTMXow+DPvo9Eof8Ow9UHJTHypy0/WNGcm9YBQXe0tuq7bqzVjtyfUjqgXlBeZg92Zz+bEr75qqHXebS9tGXZrDt7G/K1HRdIeqvENzKHz6uI0aHu02Zuya931vHokt2WrDiRHESGJSYhQxGTGamJyYghjO8MNzDgGHgkPCoeEQcag4ZBw6AZ2w7UAnoBPQCegEdAI6AZ2ATkInoZO2Q+gkdFJhMQ+VfYnvj78rzMWB4PpCPkzfqyf7ZfY//17N6lz5yv2wXGIbYfrwIZLqFCbmjEqtFIkxfylGH2uqWc5JnKE+TUmsUM80iQEwLUgsUC+hh8/JIj/Z53rvORaskMWzeaWaU61yRQQVEkMQNMukJimWfjKFlhnJqOIwmoocJqe5OFU+SZ6AZWOuh4g8nqbiycQcQMYkCpKmxVT4vxpOC8XSqcBzWyhollqLYer5/YtAUymtxQtkzE26sBZtK6bm9ypNlV0MltshK6oLp3c2panK9Mn6zzXlIuUnm0Onp0VnMpP2XjFWPI8DuyN52R67zXXX7mdFUu+30TWPpn3ztboZMKPTpolI1++rHmHJNmClc0AsAbvF1gG5BOyGXAfSJWC37zqgloDd7OtAtgRsaFgH9BKYAsk6kS8JF3fWkcJDpjC1jthRLJgprAUYb8ldGAww3qq7sBlgvIV3YTbApGfmIMSoM2MLeAz3PMCF/gDjOYFLFS+MOMv4bjCllkA/nh+4VLTej/D8wKWuwEb2/MClukA/4gwTChieH7hUGmA8P3CpN8B4fuBSdYDx/MCl9gDj+YE7CgTmLf+bkQE/EJ4fuKNGINb6fqBewfgpYDrOrL+P9P3AHnsCcUd6fuCOS4F+0jNMKN/4fsBfwZyJBzNmNrZklkWT5wMpin8dVpPTSfbNJsERfvcH3NID3fULAAA=</t>
  </si>
  <si>
    <t>805B2079C601ADAB1B8E844CDA749327</t>
  </si>
  <si>
    <t>JChemExceluQoAAB+LCAAAAAAAAACtVstu2zgU3fcrLrSuKb70CmwXRbop0LRAO4vZDRhZSQVYUiEpcfL3PRTrhxiPOItJbF/y8hy+7uEl1x9emj09V/1Qd+0mEoxHVLVlt6vbx010qNtddxhWQiYi+rBdl8AC3w6b6Oc4/rqJ48PhwMqfVWNeupaVXRO59puXoZ5hDop1/WMsORfx33dffkycVd0Oo2nLCqyhvhkm55euNOM0mX8ZIm5M/1y3sYPHTf/sevtHcvvh7GXYRecl3aLtI6j0UO8reuj6xoz0LDnDh7+nx6qtejNWO7p/hVsyUWAPtu/Wd5+68qmp2nG7vrN91KXZ/xj7pxKOpttX5RO6Q+Hzp03UiGi7NmPXfOx780q2ZN1GkJFkFBlNJiGTksnI5GQKMoLji3YBgABCACKAEQAJoARgAjgJnLT9ACeBk8BJ4CRwEjgJnAROAacEgrev7KT/ev1VYe17+kq30/+3N7+3p5avXvmb+yIqchNhl/BHmmlrEpYplVHGeJppyuHEQgo4dUYC6klzTULCjTkLBX+Sk0jgL+BP4VfwZ/Cn8GOnM56cLAKiuRYkBdqz/Gwly3OsXWqm8jy1dZkkBUnFuLRWsyS1NmFKXasfcUceZ5n4Y6VWdvy0UMVx/Ihez8vGkngBCMuyyfwfNcWUgNGM5+fanzZMSeeFJaSFoBVnaZJzWglWFFDFyYIkE0UrjfYC7Qn8UMOpfmw/WqysyKZ+Ug2VuflAs/FJtNv1fdfuLopU7zbRPXbDQr5XDwM2ZVJzRF2/q3okC9uBhV4S5Jxgtb9MUHOCPSnLBD0n2HO1TEjmBHsKlwnpnGDP7DIhmxPsCV8m5HPClA+WGcWc4dLHMsV2OeNM6SbA8QLu0lOA48XcpbMAxwu7S38njrzK8SLv0mVgHC/4Lr0GxvHi79JxYBxPAi59B8bJ33JkQAbC04G7HgJH0tOBu04CHP/gT9dPgOPpwF1XAY6nA3e9Le+b1Fc4AR1ITwfu+gxw0iv7FuJ4OnBXdGA9+ZWYBhKI9HUwPQGWx1G+Dgr3ZFjMzn4+yP4D50o+uOBczC2+uHPi46MKxTcPrvj8Gnu3jvEM3f4GB/tB1LkKAAA=</t>
  </si>
  <si>
    <t>77FC873DD53BB3F92F2C0CC68A9CE256</t>
  </si>
  <si>
    <t>JChemExcelAgsAAB+LCAAAAAAAAACdVl1v0zAUfedXWHmmjn2dL09tJwQvSAwk4IE35KXZFqlJUJKt27/nOKbr4pUYsbW99vU5/rrH115fPjZ79lD1Q921m0hyEbGqLbtd3d5uokPd7rrDsJKUyuhyuy6BBb4dNtHdOP66iOPD4cDLu6oxj13Ly66JXPvF41DPMAfFu/42JiFk/OPq07eJs6rbYTRtWYE11BfD5PzUlWacJvOXIeLG9A91Gzt43PQPrrefJOxH8MdhF52W9B5t70BlN/W+Yjdd35iRPZDg+Ii37LZqq96M1Y5dP8FNXGrswfbN+upDV943VTtu11e2j7o0+29jf1/C0XT7qrxHdyh8/LCJGhlt12bsmnd9b56YLVm3kcwQM4qZhJmUmYyZnJmCGc2MFPiiXQIggZCASGAkQBIoCZgEjoAj2w9wBBwBR8ARcAQcAUfAKeAUcIoQwH1lJ/796VeF9e/ZZ/Ye/19e/Fr7+U/pdd2Vv7gvYkObCHuFP5ZwpbVmKc+VyljORZYrVvBECM00nEnGJDSUFYpJghuzlwr+FP4Ufk1MZtavTzZHe4Z27Hsu1LNFeBKhNCOJ9jw9WeJFgX4JcykwDuqUon9SXJC1CU8za1Ou1Ln6EXfkCZ7LNJ8sJdKOn2mVH8eP2NNp+YJrgSBInuUw/1tTnOTfnIrr4lR7pmcJ9ABChoWvMNEslWxFXOgiP1nFEwV5rBK0Z8Bl8Ov8VD+2Hy26FVjwChubFOmf+UDI8bOSt+vrrt29KLJ6t4muZTRJ/Gt1M2BvJolHrOt3VY8MYjuw0JcEmhPsgVgmqDnBHp9lQjIn2MO2TEjnBHs0lwnZnGAP8jIhnxPssV8mFHPClCSWGXrOcDllmWK7nHGmHPTMobMceYYTCLn0Yu5yXIDjhd3lxADHi7zLoYH1eMF3OTcwjhd/l6MD43gScDk9MI6nAncHBMbxdWA5AR2QpwN3xwQ4/sGf7qQAx9OBu8MCHE8H7s4LcDwduDtyed8oPcMJ6IA8Hbg7OMDJz+xbiOPpwN3zgfXo1zFVgRSiPB24d8TyOEqe4QS0o/x8UPwD50w+UGdzVfzinoqPrzMUX73c4tOz7s06xnt2+xvCC77TAgsAAA==</t>
  </si>
  <si>
    <t>58FECB9FB74438A66CFD3609D17E68F0</t>
  </si>
  <si>
    <t>JChemExcelCgsAAB+LCAAAAAAAAAClVk1v2zgQvfdXDHRuKHKoz8B2UbSXAk0LbPewtwUjK6kASyokJU7+/T6KcRyxrnhY28mQw/eGHzOc4ebDU3ugx3oYm77bRkrIiOqu6vdNd7+Njk2374/jleJURR92mwpY4LtxG/2cpl/XcXw8HkX1s27NU9+Jqm8jN379NDYLzFGLfriPWUoV/3Pz9cfMuWq6cTJdVYM1NtfjrPzaV2aaF/OHKeLWDI9NFzt43A6Pztq/LO1PiqdxH5239AljH0Glu+ZQ010/tGaiR5YCP/me7uuuHsxU7+n2GWoWqsQZ7N5tbj731UNbd9Nuc2NtNJU5/JiGhwqKtj/U1QPMofHl8zZqVbTbmKlvPw6DeSbbsmqjyDAZTSYhk5LJyORkCjIlGSXxh3EFgAJCAaKAUQApoBRgCjgGjq0d4Bg4Bo6BY+AYOAaOgdPAaeA0w4GH2i787+dfNfZ/oG/0Cd/vb/5b+e2l5fdc+/sJC9/wNsJZ4UOJ0GVZUipyrTPKhcxyTYVIpCyphDLJSCGGskKTYqixeqWhT6FPoS+ZVGb15VnmGM8wjnPPpX6VcE8idUmsMJ6nxBoewylAZnkhiROhJGbnVGSJlbCnrMxFmVpZiJwhNTyd5XzWn3Annm/3NJ+bP6Ln8/avsLc0S+kKNgsr/2dfCU71H9UsJOvXHpbFJbaDAE0kYXEFlC9CiULl6iSWYzBapJLPEiFe4FzRzzNEE/rMYHlrREDHrxG929z23f5Nk5r9NrpV0Rzqf9V3I85oDvWI+mFfD8gk1oCFviXwkmAvxjpBLwn2Gq0TkiXBXrp1Qrok2Cu6TsiWBHuh1wn5kmCv/zqhWBLmZLHOKJcMl1vWKdbkgjPnolcOX+SoC5yAy5Xnc5frAhzP7S43Bjie510uDezHc77LvYF5PP+7XB3geCHgcntgbcXvHA6EgfLiwNWOwJX04sDVmgDHv/hzbQpwvDhwtSzA8eLA1b71c+PkAieQA9iLA1dbA5zswrmFOF4cuPod2E9xwaeBBMJ+HMzvg/V5tB8HlhOIHe3ng3zBuTyPXwNe3iyr81zIB/pirorf1Kn49EpD87cXXHx+3r3bxHjX7v4Dge7j/goLAAA=</t>
  </si>
  <si>
    <t>B70CBB6A13E89EAEF5F50C6F07D40B0D</t>
  </si>
  <si>
    <t>JChemExcelAwsAAB+LCAAAAAAAAACVVstu2zoQ3fcrCK1rihyKegS2i6LdXKBpgLaL7i4YWUkFWFIhKXHy9/dQjGOLccVbPzDizDkzJGc41PrDU7Nnj1U/1F27iSQXEavastvV7f0mOtTtrjsMK0laRh+26xJY4NthE/0ax99XcXw4HHj5q2rMU9fysmsiZ796GuoZ5qB419/HJISMf15/+T5xVnU7jKYtK7CG+mqYlF+60ozTZP4QIm5M/1i3sYPHTf/ovP1Lwv4Efxp20WlJn2D7CCq7q/cVu+v6xozskQTHT7xn91Vb9Wasduz2GWrissAebN+trz935UNTteN2fW191KXZfx/7hxKKpttX5QPc4eGfz5uokdF2bcau+dj35pnZJ6s2khliRjGTMKOZSZnJmMmZKZiRAn/YJQASCAmIBEYCJIGSgEngCDiyfoAj4Ag4Ao6AI+AIOAJOAaeAU4QE7is78R/Pvyusf8++sk9nXzu6efmfvjdnqJtzDHJDmwh7hQ9LuCqKgmmeKZWyjIs0UyzniRAFK6BMUiZRQ2mumCSoMXupoNfQa+gLOsnU2gsmM9hT2LHvmVCvEulJhCoYSdgzfZLE8xx+CXPJEQdj0vBPiguyMuE6tVJzpS6Nj7gjT/BM6mySlEgbPy1UdowfsefT8rE0SjVEVkziL0crwbVUf8AoTA8i4VKcRi82TC1Np/B5StZNmmDDV5IXWaJPEiSRw57AjvpZaei1Po2P9qPECrNi8pNSol7mg0qOX0t5u77t2t3ZI6t3m+hWRlONf6vuBmzOVOMR6/pd1aOFWAcWek6gOcGeiGWCmhPs+VkmJHOCPW3LBD0n2LO5TEjnBHuSlwnZnGDP/TIhnxOmLrHMKOYM11ReKXSJYl2+4dByGOkl3DWtAMfLuWtyAY6XdtcUAxwv866JBvbAS75ruoE4Xv5dkw7E8UrANfVAHK8K3CUQiOPXgeXIwJH06sBdMgGOf/CnSynA8erAXWIBjlcH7tILcLw6cJfk8r6RvsAJ1AF5deAu4QAnu7BvIY5XB+6iD6yneJtTFWghyqsD9yKxHEfJC5xA7Si/H+T/g3OhH5xxzuYWn91T8fH1DI9vXt3i03vdu3WMF9rtfxvqI9cDCwAA</t>
  </si>
  <si>
    <t>1991C822AA935F277387B3EFF54B8A15</t>
  </si>
  <si>
    <t>JChemExcelCwsAAB+LCAAAAAAAAACdVt9vmzAQft9fceJ5Nf4BGKok07S9TFpXad3D3iaX0A4pwAS0af/7fcZNE9wMSwtBB+fvuzN357NXH56aHT1W/VB37ToSjEdUtWW3rdv7dbSv2223Hy6ETEX0YbMqgQW+HdbR73H8cxnH+/2elb+rxjx1LSu7JnLjl09DPcPsFev6+1hyLuKfV19vJs5F3Q6jacsKrKG+HCbl16404zSZf7iIG9M/1m3s4HHTPzprvyS3f86ehm10/KRPGPsIKt3Vu4ruur4xIz1KzvDn7+m+aqvejNWWbp+hlkwUiMHm3erqc1c+NFU7blZX1kZdmt3N2D+UUDTdriofYA4PXz6vo0ZEm5UZu+Zj35tnsk9WbQQZSUaRScikZDIymkxOpiAjOG6MCwAEEAIQAYwASAAlABPASeCktQOcBE4CJ4GTwEngJHASOAWcAk5JJHBX2Yn/eP5T4ft39I0+nVz27frlPlzXJ5jrOQK5kesIscKPEqaKoqCUaaUy0oxnWlHOEs4LKqBMMhKooSxXJCTUmL1Q0KfQp9AX8igzO16Q0BjPMI64a65eJdKTcFWQFBjXKUmFjCEKkJnOOcmECQ7vMmVZYiXsCSs1K1Irc6YlpEKmMy2P+gPuwPPtHvw5/xE9Hz//grNCIQuQInPy/94RG72AE0xprQnFmEC8vAmWpyolxZTIJXGWcShfhGBFItRBzMdgVMuMH6VkPC0mfaZgCe/CJsKbDCo6fi3pzeq2a7cnj1Rv19GtiKZa/17dDQjSVOsRdf226tFKrAELPSXIOcGujGWCmhPsOlomJHOCXXXLhHROsGt0mZDNCXZFLxP0nGDX/zIhnxOmbrHMKOYM11xeKfIcxZp8w5HLboSXcNe8Ahwv567ZBThe2l1zDHC8zLtmGoiBl3zXfAN+vPy7Zh3geCXgmntgbvlbjgyUgfDqwG0egSXp1YHbbAIcf+FPm1OA49WB28wCHK8O3Oa3HDeZnOEEeoD06sBtrgFOdiZuIY5XB24DD3xPfiangQYi/TqYDgjLfpRfB5YTqB3l9wM945z34+8BL4eWRT9n+sEJ58RPfLJPxYdjGh7fHOHi4/nu3SrGwXbzF23FRuwLCwAA</t>
  </si>
  <si>
    <t>7F7E775FD785705061ABCAC0AFB64C01</t>
  </si>
  <si>
    <t>JChemExcelwQoAAB+LCAAAAAAAAACdVstu2zAQvPcrFjo3FB96BraDILkUSBqg6aG3gpGVRIAlBZISJ3/foemXGFcsalmgtJwhxd3hLmcX7/WK3squr9pmHgjGAyqbol1WzdM8WFfNsl33Z0LGIrhYzApggW/6efA8DC/nYbher1nxXNb6vW1Y0daB7T9/76sRZq1Y2z2FknMR/rq9ud9wzqqmH3RTlGD11Xm/Md60hR42H/OXKcJad29VE1p4WHdvdrTfkps/Z+/9Mjgs6Qp9l6DSY7Uq6bHtaj3Qm+QMf/6Vnsqm7PRQLunhA2bJRA4fLL7Mbq/b4rUum2ExuzVjVIVe3Q/dawFD3a7K4hXD4eHb9TyoRbCY6aGtL7tOf5B5MmYtSEvSinREOiadkE5JZ6Rz0oLjRr8AQAAhABHACIAEUAIwAZwETppxgJPASeAkcBI4CZwETgKngFMCwVuV5qN/fryUWPuKvtPV0WXe7rb37rpzMDvLHaIi5wG8hB9FTOV5TjFLlUooZTxJFWUs4jynHMYoIQH1JJkiIWHGdwsFewx7DHsuD21i+nMSKfoT9MPjKVf7FoGJuMpJCvSnMUmFWGH9aJM04yQjJjhm39t3uB0vZklk+jGPMG3K8ti0GUslWoXYJ6k82Hc4ywvo47DsM6yJw+dn4CjT/u+7ZHE0gRNM8TQhCQ+g2b5hXZmKCMuMMkGcxQpGMFIOL7sjbbsFy1JoattsjUfUPBGHFmqXeQbthnvxLmYPbbM8eqRqOQ8eoCwD+VE+9nDORtUBtd2y7JA0zAAGekyQY4LZA9MENSaYHTNNiMYEs7+mCfGYYHbjNCEZE8zenSakY4LZ6dOEbEzY5IVpRj5m2DSyp8hTFDPkJ46cnkY4AbdpysNxYm7TmofjhN2mQQ/HibxNmx4fOMG3adYzjxN/m5Y9HEcCNo17vi37zJEeGQhHB7ZMeLakowNbVjwcVwfpiHNyPdLRgS1dnnlO6OCIc3qe6IQPPHqTjg5sOfVwHB3Y8uvhODqw5drDcXRgy7vHB64ODMeTdJSrg83xwcNxC0D0Dxy3BmyPKJ/XEx7VnHB3uMLjp4NXeDiVfZmFOI4u/gBFhzOswQoAAA==</t>
  </si>
  <si>
    <t>2785BDAAD71CDADA791470C6D12EC982</t>
  </si>
  <si>
    <t>JChemExcelqQsAAB+LCAAAAAAAAACtVktvozAQvu+vsDhvjB88qyRV1V5W6kPa7mFvK5fQFilABTRJ//1+xkkDLosvm5CMGX+fxx6PZ7y8PJRbssubtqirlccp80heZfWmqF5W3r6oNvW+XXARcu9yvcyABb5qV95r171d+P5+v6fZa16qQ13RrC49039xaIsRZi9p3bz4gjHu/767few5i6JqO1VlOVhtcdH2yts6U10/mX+Y8EvV7IrKN3C/bHZmtD+C6YfRQ7vxzku6Rt8VqOS52ObkuW5K1ZGdYBQP+05e8ipvVJdvyNMH1ILyFD5Yf1ve3dTZe5lX3Xp5p8coMrV97Jr3DIqy3ubZO4ZD48fNyiu5t16qri6vmkZ9EN3SasWJEkRJogKiQqIiomKiEqJSojjDD/0cAA4EB4QDwwHiQHHAOHACOKHHAU4AJ4ATwAngBHACOAGcBE4CJ7VB4GSAjdzmegG/Pt5y+GFL8NyT68H3fvB//j4MNKb9cPxdY6PEyoPj8CGSxgEEooNGUsZocCp1xyKlaRRJskjQgYkuYirSFPoQ+hD6AHosdCGhT/QI0AfQM+hZfJYn/RHHaMywTkGZjGKYlzELTiKgIQ9iElEm4FZJkyTRyihMJJQ87UUafXk7Qo4EQWVgRBilBMsRUXCyZ6x75OPsgaPA/FhiZBL+j/eQyiRNyQJTDbV0vcc0SrVMaCzhC8iAMwH/McplLPqdCWKWDhuCJiwI0QiASTQmRBfCbqD5xJwa2Ng4MuNxoXcIlqLzDHAK/M9jsF4+1dVm0CTFZuU9ca8/Hz/z5xaO7A+HR+pmkzdIP3oADR0SxJigj9I8QY4J+uDNE4IxQR/TeUI4JuhDPU+IxgSdAuYJ8ZjQJ4x5RjJmmPwyT0ktSp+O5il6FiNOn74cHGvLTbpzcKxdN+nRwZETLnBxgom5OcKFW9tvUraDY0WASfGfHDHJsYLAlASHHTsM+hLi4FhxYErO/NwEm+A4YkdYcWBKmoNjxYEpgQ6OFQemZDo4VhyYEuvgWHFgSrLDb9EEx5E8hBUHpuQ7OMmE31wcOw76a8X8eqQdB/r64Ug70i4B/bXFYUdMcByxI+18kI4403asODhdpWbtTOSDAWdgxx9URP90iUTzywXTP98+vy19XLvXfwGIUIq5qQsAAA==</t>
  </si>
  <si>
    <t>8110C96F14F5D65B1012F488D273067E</t>
  </si>
  <si>
    <t>JChemExcelrQsAAB+LCAAAAAAAAACVVl1v2yAUfe+vQH5eMJ/+qJJU1fYyaV2lbQ97m6jjtpZiu7Ldpv33O5i2sVlmtsTJhetz4AKHC+uL53pPnsqur9pmE3HKIlI2RburmrtNdKiaXXvoV1xoHl1s1wWwwDf9JrofhofzOD4cDrS4L2vz3Da0aOvIvT9/7qsZ5iBp293FgjEe/7z68n3krKqmH0xTlGD11Xk/Or+0hRnGYP7SRVyb7qlqYgeP6+7JtfZLMPsw+tzvouOQPuLdJajkttqX5LbtajOQJ8EoHvaB3JVN2Zmh3JGbF7gF5TnmYHu2vvrUFo912Qzb9ZVtoyrM/vvQPRZw1O2+LB7RHAqfP22imkfbtRna+rLrzAuxJes2nBhBjCRGEaOJSYhJicmIyYnhDD+85wBwIDggHBgOEAeKA8aBE8AJ2w5wAjgBnABOACeAE8AJ4CRwEjhpOwROKizkvrQD+PHyUGIe9gTPV/Jx8v06+Z9+ryc+V752PyyU2ESYOHyIpKmCWeVUJglsRplEiKuEJnmWkpWGX8Ov4MfwVgL+FH4Ov2JH++b336MbydTR/iOeUyWVhMk5E0RQKXONWLMURtFE5YoklGejyTVMRlV+dL5CXgnzxl67iMjLcRZezYpLNMMwfK6oSMbCf3nQhR5HyRGHLeQIxNoMkUzr74AUQ7M2oTqxVlMmrEXbmulpXSuFuqQss5FqmuYO76yiSifp0frvU8qF4keL+dJpZutMJtLWNWP5WxzYCfH7Vtiub9pmNymSareJbng07pFv5W2PiRw3SETabld2SEG2AQudEsScYLfTMkHOCXbzLRPUnGC36jJBzwl2Yy8TkjnBpoFlQjonjEljmZHNGS7HLFNyjzKmpGWKjWLGGVNYgOMtuUt5AY636i5FBjjyxBSEOOpEbAG5cG/5XdoOcDwFuDT/zhEnOZ4I3LEQ6MeXwXiMBPrxdOCOncCm9HTgjqnlfgQ/wQloR3g6cMdggOPpwB2bAY6nA3fMBjieDtyxHOB4OnDHeGDe0hOcgA6EpwN3TQhwfB2oMEd6OnBXkeXxSF8H9soSyDvS04G76gT6kSc4Ae1IXwfsHzgn8sGEM4ktnpyI8dtFEsU/Lpnx8QZ6to5x9d7+BqN80EytCwAA</t>
  </si>
  <si>
    <t>E75AE302B7E8B7F40CFE8DFF15CE5DFF</t>
  </si>
  <si>
    <t>JChemExceldwoAAB+LCAAAAAAAAACtVk1vozAQvfdXjDhvDLYBQ5WkqtrLSv2QtnvY28oltEUKUAHNx7/f5zhpgpuFPWySdszwnj32PI89vdqUS1rlTVvU1czjLPAor7J6UVSvM29dVIt63U64iLh3NZ9mwAJftTPvreveL31/vV6z7C0v9aauWFaXnn1/uWmLHmYtWd28+iIIuP/r/u5px5kUVdvpKsvBaovLdue8qzPd7YL5yxB+qZtVUfkW7pfNyvb2WwTmF7BNu/COU7rBu2tQ6aVY5vRSN6XuaCUChl/wjV7zKm90ly/oeQu3YDzFGswvpve3dfZR5lU3n96bPopML5+65iODo6yXefaB7tD4fjvzSu7Np7qry+um0VsyLePWnLQgLUmHpCPSMWlFOiGdkuYB/vCeA8CB4IBwYDhAHCgOGAdOACdMP8AJ4ARwAjgBnABOACeAkyZxy9wE/HP7nmPeS3qgG3wfv/y/2bcfnPbjAYF8iJmH9cGHQibTNKWIKSljUiyIlaSEhUGQUgpnGBOHbuJEEhdwI2Iu4Y/gj+BPBfHY+FPiCv44PlqstQokIRVhIFMSnCVxEhHSIMMwNFYpqUggBm4s+kuMjVksjFWIzdiEpfLUf8AdeG6/+/H243u0PU53AmWoVNEEcwqN/U/PnInYTJUFEmb/xM06cJIQY5AQokrh3BvELEyM1vTfodMklOHRQrdKcfOsIiw8noWwuNNgoFL/U6bz6XNdLU6aVCxm3jP3dvr9kb+0WJSdfj2qm0XeoDyYDgz0lCD6BKP2YYLsE8zeGCaEfYLZScOEqE8w+26YEPcJZpcOE1SfYPb0MCHpE3YVYJiR9hm2YAxTTJc9zq7AjHCchNuCNMJxcm4L2CdHnOU4abcFb2QcJ/O2QI5wnOTbgjoSW3yGM6IA7kjAFuwRjqMCW+BHOI4O7IEwsiUdHdgDZITjbvzdgTO8bkKc4YzsfuHowB5oIxxXB+k/cBwd2ENzZD6uDszhOlI6hKMDeyiPjJOc4YxoR7j1IOpxzo4jXR3sLwqD1flMPTjhnIzjn5wf/uFKhOaX65J/vEtdTH1cIud/ALMwgaF3CgAA</t>
  </si>
  <si>
    <t>C065AD8EC5AC74CA0CFF97892E419EF0</t>
  </si>
  <si>
    <t>JChemExcelwAoAAB+LCAAAAAAAAACVVt9P2zAQfuevOOV5OP6ROAlqO03wMgmYNPawt8mkgUVqEpQECv/9PteFNl4Xa23h7PP33dm+89mLz6/Nhl6qfqi7dhkJxiOq2rJb1+3jMtrW7brbDudCpiL6vFqUwALfDsvo9zg+XcTxdrtl5e+qMa9dy8quidz4xetQTzBbxbr+MZaci/jnzfXdjnNet8No2rICa6gvhp3yuivNuJvMP1zEjelf6jZ28LjpX5y1X5LbH2evwzo6LOkSY19ApYd6U9FD1zdmpBfJGX78Ez1WbdWbsVrT/RvUkokCe7A6W9xcdeVzU7XjanFjbdSl2dyN/XMJRdNtqvIZ5tD4erWMGhGtFmbsmi99b97ItqzaCDKSjCKTkEnJaDIZmZxMQUZw/GFcACCAEIAIYARAAigBmABOAietHeAkcBI4CZwETgIngZPAKeCUQPA2lZ30j7enCmvf0C1d4vtt9/9233K9y/3Irdf+QCAqchlhl/ChhKmiKChlmVKaMsZ1pihnCecFFVAmmgSyR+eKhIQa8xYK+lQfZIrxQpLQdrwgkUGv9UFi5zOuCIFJuCpICpbrPCUERSVJYmWWqYwk5iKshL3cSs20tDLDHK3MWaGO9e+4d55vd+9v7z+it8OyzzkSQiVWFtrJ/+tLlvIZnMAUsHSknbA74HqYn0SMFZN5JoizNINyLwQrBPZoL6ZjMJqlYHxIyXjBc9vXulC2LxQW6k0GuRt/JO9qcd+166Mm1etldI/MspDv1cOAzdlldURdv656FA1rwEKPCXJKsGdgnqCmBHti5gnJlGDP1zwhnRLsaZwn6CnBnt15QjYl2JM+T8inhF1d+GDIU4zib4aY92EtHlNc1QlwvHi7KhXgeCF3VS3A8aLuquD8Dggv8K5qBvx4sXdVNsDxwu+qcmBu2QlOIAeElwSu6gc4Xhq4WyJwIr08cLdKgOOf+90tFOB4eeBurfl9k+oEJ3D+pZcH7lYMcNIT+xbieHngbt7Aevw8sDENFA/p5YG72QN+/DzI7UsgUGj9eqAnnJN+lJcH76+NWT8n6sER58hPfHTlxO9vKzT/enfFh0fZ2SLGa3T1B460IijACgAA</t>
  </si>
  <si>
    <t>6517A47877D4A2110D091F0708E7DDB1</t>
  </si>
  <si>
    <t>JChemExceluQoAAB+LCAAAAAAAAACNVstu2zoQ3fcrBlpfU3zoxcB2UbSbCzQt0HbR3QUjK6kASyokJU7+voeiHdmMr9jYDsnhOTPkzHDI9fvnZk9PVT/UXbuJBOMRVW3Z7er2YRMd6nbXHYaVkKmI3m/XJbDAt8Mm+jWOv2/i+HA4sPJX1ZjnrmVl10Ru/uZ5qC8wB8W6/iGWnIv45+3n7xNnVbfDaNqyAmuob4ZJ+LkrzTgt5n9MxI3pn+o2dvC46Z+ctv8kt1/OnoddNG/pI+Y+gEr39b6i+65vzEhPkjN8+T/0ULVVb8ZqR3cvEEsmNHywfbe+/dSVj03Vjtv1rdVRl2b/fewfSwiabl+Vj1CHzr+fNlEjou3ajF3zoe/NC9meFRtBRpJRZBIyKZmMTE6mIKPJCI4f5gUAAggBiABGACSAEoAJ4CRw0uoBTgIngZPASeAkcBI4CZwCTgkEb1/ZRf94+V1h73v6Qh/x+Tr9/3LsudHp8/WImftHDKIiNxG8hD9KmNJaU8pypTLKGc9yRQVLONekIUwyEsierFAkJMRYt1CQp9ncppjXkkRm5zWJHPIsm1t4PueKEJiEKz23gqUJ9ErFeAo7kGsJ/ZBnGj6CXCrbJljqtfEJd+TBjiqOreYpiYKpjPOT/Yhe5m0LViiek93Z1PztaIW151pdxyimcjQJE8k8Os5xVnAOHzEheWLVZPA0rQTT8MXcYot5wmmVYD7PaJVCjjR6HZ/mTy2Wk6STnlRzcVwPkjZ+zdrt+q5rd2ddqneb6A4pZSHfqvsBXpnSOaKu31U9qoVVYKHnBHlJsMm/TFCXBHtUlgnJJcEerGVCekmwx3CZkF0S7KFdJuSXBHvElwnFJWEqCK8MeY2h3zLEsg2r8Zziyk2A48XblacAxwu5K2cBjhd1V/6WPSC8wLtyGbDjxd6V14AdL/yuHAfseBngynfATvGWI3nAjpcG7noInEgvD9x1EuD45366fgIcLw/cdRXgeHngrrdlv8nkCieQB9LLA3d9BjjZFb+FOF4euCs6sJ/iSkwD9UP6eTA9AZbtKD8PtHsyLBZnvx7kf8G5Ug/OOGdri8+unPj0qEL3zYMrnl9j79YxnqHbP+eyA9i5CgAA</t>
  </si>
  <si>
    <t>0DE6E422B65F4429FE81AF0A89ACA707</t>
  </si>
  <si>
    <t>JChemExcelwAoAAB+LCAAAAAAAAACdVslu2zAQvfcrBjrXlEhqY2A7KJJLgaYFmh56KxhZSQRYUiEpdvL3fRTt2GJdEajtZMjhe8NlFnJ5/VpvaVd2fdU2q4CzKKCyKdpN1Tytgn3VbNp9v+Ai4cH1elkAC3zTr4LnYfh9FYb7/Z4Vz2WtX9uGFW0d2PGr176aYPaStd1TKKKIhz/vvtyPnEXV9INuihKsvrrqR+WXttDDuJh/TBHWuttVTWjhYd3trLVfIjK/iL32m+C0pRuMfQKVHqttSY9tV+uBdiJi+EUf6alsyk4P5YYe3qAWjCucwfrD8u62LV7qshnWyztjoyr09n7oXgoo6nZbFi8wh8bn21VQ82C91ENbf+o6/UamZdSakxakJemYdEI6JZ2Rzkkr0jzCH8Y5ABwIDggHhgPEgeKAceAEcMLYAU4AJ4ATwAngBHACOAGcBE5yOG9bmkX/ePtdYu9b+ko34/fbQZrW1/f2tGfb345oeEWsApwSPhQzqZSihGVSppSxKM0k5SyOIkUKyjgljuhJc0lcQI11cwl9An0CvRInmZpxRTzDeJqeJE4+iyTBMXEkFQnO8jRPCE6RcRwbmWUyI4G1cCNhLzcyZakwMsMajcyZkuf6I+7Ic+0e5jvMH9DbaduLiEkBXyywN2Xkf/Y5w3/xLzVnKh/FoZeqmJNkPMlzwuJiKA+CsyxHWBzEdAxG8zyJT1LAnuKmn6ksHfs4EHeNCN3wPXbXy4e22Zw1qdqsggcEloF8Lx97nM0Y1AG13absUDOMAQM9J4gpwaTAPEFOCSZh5gnxlGDSa56QTAkmGecJ6ZRgUneekE0JJtHnCfmUMJaFeYaaMmwVeaeISxRj8i+OmJ+GOw63VcrDcXxuq5qH47jdVkHPfhzP26rpmcdxvq2yHo7jf1uVPWvLLnA8QcCdKLBV38Nx4sDeEp6UdOLA3ioejpv44y3k4ThxYG+t+XMT8gLHUwCEEwf2VvRwkgvn5uM4cWBvXs9+3DgwPvVUD+HEgb3ZPfO4cZCbl4Cn0rr1IJ1wLs4jnTg4vjZm57lQD+TFWhWe3Tnh8W2F5l/vrvD0KPuwDPEaXf8Bo0m4YsAKAAA=</t>
  </si>
  <si>
    <t>D26BF9B23A7D31571585BF190AF0BB14</t>
  </si>
  <si>
    <t>JChemExceluQoAAB+LCAAAAAAAAACVVslu2zAQvfcrCJ1riZu2wHYQJJcCWYCmh94KRlYSAZYUSIqXv++jaFsR44itFww5fI9DzgyHnF/uyjXZ5E1b1NXCYz71SF5l9aqoXhbetqhW9badMR4y73I5z4AFvmoX3mvXvV0EwXa79bPXvFS7uvKzuvTM+MWuLUaYrfDr5iXglLLg993tY8+ZFVXbqSrLwWqLi7ZX3taZ6vrFfGEiKFWzKarAwIOy2ZjZ/nCqf9TftStv2NI1xq5AJc/FOifPdVOqjmw49fGj38lLXuWN6vIVedpDzX2WwgfLb/O7mzp7L/OqW87v9BxFptaPXfOeQVHW6zx7x3Ro/LhZeCXzlnPV1eVV06g90S2tVowoTpQgShIVEhURFROVEJUSxSj+GGcAMCAYIAwYBhADigHGgOPAcT0PcBw4DhwHjgPHgePAceAEcIIheOtcL/rX/i3H3tfknlz334eD1K37U9vum/aD+SMqfOHBS/gQ6UstQj8WIiaxT6NYkgRKbCSFUsaEIXuiRBLGocaamYA+TAgLoU/lICOMC4zHGI+SQcLzMQ0JAiOpZINkfiiTiHDh01CmWp9y+AP6KNVS+FxoKbHUc/0j7sCDHZEcZEqx7sQXEeVH+x7ZD9tmfkzhdjAFxH/3sBL5lRKrY0PvRI9ihB2EFB6cUe1BSmZcezYepNAeFmQmtecwHmnPxkP/OH6U1A9jCT2ssCQ8rAc5G5ySdjl/qqvVhyYpVgvvCRmlIT/z5xZO6bPZI3WzyhsUCz2Bhn4k8DFB5/40QYwJ+qRME+SYoM/VNCEcE/QpnCZEY4I+s9OEeEzQJ3yakIwJfT2YZqRjhikfJwo/R9FTfuLwaTPMCrgpTw6OFXNTzhwcK+ym/Dn2Y0XelEuHHSv4prw67FjxN+XYYcdKAVO+HXaSzxzuSANm5YG5HhxH0soDc504OPbB768fB8fKA3NdOThWHpjrbdpvXJ7hOPKAW3lgrk8HJzrjNxfHygNzRTv2k5yJqaOAcDsP+ifAtB1h50FqngyT1dmuB/E/cM7UA3G2VgUf7pzg+KhC89ODKxheY9/mAZ6hy783nDgWuQoAAA==</t>
  </si>
  <si>
    <t>5D66FA3D70BADF2DCF7B4C67CE68FE99</t>
  </si>
  <si>
    <t>JChemExcelwAoAAB+LCAAAAAAAAACVVt9vmzAQfu9fceJ5Nf4BBqok09S+TGpXadvD3iaX0A4pwAS0af/7fY6TJngZ1kLQmfP33dm+89mLj6/Nhl6qfqi7dhkJxiOq2rJb1+3TMtrW7brbDpdCpiL6uFqUwALfDsvo1zj+vorj7XbLyl9VY167lpVdE7n+q9ehnmC2inX9Uyw5F/GPu9tvO85l3Q6jacsKrKG+GnbK2640424w/3ARN6Z/qdvYweOmf3HWfkpu/5y9DuvoOKVr9H0ClR7rTUWPXd+YkV4kZ/jzD/RUtVVvxmpND29QSyYKrMHqYnF305XPTdWOq8WdtVGXZvNt7J9LKJpuU5XPMIfG55tl1IhotTBj13zqe/NGtmXVRpCRZBSZhExKRpPJyORkCjKC40W/AEAAIQARwAiABFACMAGcBE5aO8BJ4CRwEjgJnAROAieBU8ApgeBtKjvo72+/K8x9Q1/o+v2x7fv9e3juTxD3UwSiIpcRVgk/SpgqioJSlimlKWNcZ4pylnBeUAFlokkge3SuSEioMW6hoE/1UaboLyQJbfsLEhn0Wh8lVj7jihCYhKuCpGC5zlNCUFSSJFZmmcpIYizCStjLrdRMSyszjNHKnBXqVH/AHXi+3b2/vf+I3o7TvuRICJVYWWgn/+9bspTP4ASGgKkj7YRdAfeF8UnEWDGZZ4I4SzMo90KwQmCN9mLaB6NZCsa7lIwXPLffWhfKfguFiXqDQe7G78m7Wjx07fqkSfV6GT0gsyzka/U4YHF2WR1R16+rHkXDGrDQU4KcEuwemCeoKcHumHlCMiXY/TVPSKcEuxvnCXpKsHt3npBNCXanzxPyKWFXF94Z8hyj+Jsh5n1Yi6cUV3UCHC/erkoFOF7IXVULcLyouyo4vwLCC7yrmgE/XuxdlQ1wvPC7qhwYW3aGE8gB4SWBq/oBjpcG7pQI7EgvD9ypEuD4+353CgU4Xh64U2t+3aQ6wwnsf+nlgTsVA5z0zLqFOF4euJM3MB8/D2xMA8VDenngTvaAHz8PcnsTCBRavx7oCeesH+XlweG2MevnTD044Zz4iU+OnPhwt0Lzr3tXfLyUXSxi3EZXfwCcVQrFwAoAAA==</t>
  </si>
  <si>
    <t>FD8534083A399A08ADB2D58DFD701AB0</t>
  </si>
  <si>
    <t>JChemExcelbwoAAB+LCAAAAAAAAACVVstO4zAU3fMVVtZTx4+8jNoiBJuRYJCGWcxuZNIAkZoEJaGPv5/jekoat9RM09bx9TnXj3t87enVplqSVdF2ZVPPAk5ZQIo6bxZl/TIL1mW9aNbdhIuYB1fzaQ4s8HU3C177/u0yDNfrNc1fi0pvmprmTRXY9stNV44wa0mb9iUUjPHw9/3d444zKeuu13VegNWVl93OeNfkut8N5pMuwkq3q7IOLTys2pX19kcw82V00y2CYUo3aLsGlTyXy4I8N22le7ISjOLLvpGXoi5a3RcL8rSFWVCusAbzi+n9bZO/V0Xdz6f3xkeZ6+Vj377nMFTNssjf4Q4v329nQcWD+VT3TXXdtnpLzJsxa060IFoSHREdE50QnRKdEa2I5gw/tHMAOBAcEA4MB4gDxQHjwAnghPEDnABOACeAE8AJ4ARwAjhpArcszIB/bd8KzHtJfpAbPA+jf2vbP6frD4iHmAVYH3xIRKVSisQ0lTIhKWVJKklGI8YUUTBGCeHQTZJJwgXMGDGXsMewx7ArMZSJaVeEp2hPkqHEmqdMEoQkYlINJadxBL9CUhajH9iVMP4VxsTigcdporBawAlpyghDP1Xf4w78ZAIrtx2mC0gkOWE0S1H8d01Snn1mlFTFQ+2DnnAEEyOSiOWE0VRFwpSJlHLvZwJdilQNpaRRAqlMIsBjwBPYMzXU9+22hDrDD3nOp09NvTh4JeViFjzxYKfbn8Vzh8XY6TYgTbsoWqQF48BADwliTDAqP0+QY4LZE+cJ0ZhgdtB5QjwmmP12npCMCWZ3niekY4LZy+cJ2Ziw2/nnGWrMsInigyJOUYzLI4443w13Am4TkYfjxNwmLg/HCbtNdJ75OJG3idHTjxN8m0g9/Tjxt4nX048jAZuoPf1kxxzhkQF3dGAPAs+WdHRgDw4Px9VB+gXOCR0ccE6ugZAn5uNLMY4O7AHo4Tg6sAemh+PowB6wHo6jA3sge9YgO8Hx6E24Otgd+J5M6+pAfoHjHgD/LhXH8wkPzo9wfxXC69E1KRzuUBfTEJfH+V9NDb5tbwoAAA==</t>
  </si>
  <si>
    <t>4D2E9E03393A3682270FB8F7D9CD06A5</t>
  </si>
  <si>
    <t>JChemExceldgoAAB+LCAAAAAAAAACdVttuozAQfd+vGPG8Nb6ADVWSqmpfVupF2u7Dvq1cQlukABXQXP5+xzgN4GaxtAmJzfgcX2aOx15c7csNbPOmLepqGTBCA8irrF4X1esy2BXVut61F4zHLLhaLTLEIr5ql8Fb171fhuFutyPZW17qfV2RrC4D2365b4sJZidI3byGnFIW/r6/e+o5F0XVdrrKcmS1xWXbG+/qTHf9ZP4xRFjqZltUoYWHZbO1vf3h1DyU7Nt1MCzpBtuukQovxSaHl7opdQdbTgk+9Du85lXe6C5fw/MBzZywFH2w+ra4v62zjzKvutXi3vRRZHrz1DUfGRrKepNnH9gdVn7cLoOSBauF7uryumn0AUzNmDUDzUEL0BHoGLQErUAnoFPQjOIP2xkCGCIYQhhiGIIYohjCGOI44rjpB3EccRxxHHEccRxxHHEcccIEbpObCf86vOe47g08wA1+H/v/h2PNvt0cWx5Gb4PlEePBlwH6Bz8QEZGmKcRECSFBESqVgIRElKaQojGSwFA3MhHAOJpxxkygPZZDGWN7yoFJ054CU2iXcijR54oKwJBEVKTAGUlkEgOGQ0RRZEqlhBrsR9yJh3Nkph3HSUwpieSmVDh3UyYkFWP7J87yAjgMy71AZUiFJa5JqP945yRWMzhGuBIUOKGROL0xoqIkBUE4EzFQElPRM1SE3nJ7OjajL4RUn8XROFATQdVQoq5lFKFKw5NMV4vnulqPqlCsl8EzC3r9/sxfWnRKr98A6madN5geTAcGOibwKcGofZ4gpgSzN+YJ0ZRgdtI8IZ4SzL6bJ8gpwezSeYKaEsyenickU0KfAU4Mfo6RfmWw+TFMj2OKzS8ejhNvm488HCfkNn95OE7Ubb6b9wBzAm/zo2ccJ/Y2n3o4Tvht/vXMTZ3heDTAHBHY/O7hODKw54FnR7o6kBPO2fVwd9/3Z45nnDM6GHHOj+PqwPjAl2EcHdhz0MNxdGDPTQ/H0YE9Zz0cRwf2XPb4IDnD8SQc7uqgP/c9iZae8ZuP4+rgeLf4up5wdHyEnzcirH65LYXDVerbIsQ75OovBUzNG3YKAAA=</t>
  </si>
  <si>
    <t>245585BFBD286DC7E7EFA2F56F479599</t>
  </si>
  <si>
    <t>JChemExceldgoAAB+LCAAAAAAAAACdVttuozAQfe9XjHjeGl/AhipJVbUvK7VbabsP+7ZyCW2RAlRAc/n7HeMkBCeLpQ1BNuNzfJk5Hnt2uy1XsM6btqirecAIDSCvsnpZVO/zYFNUy3rTXjMes+B2McsQi/iqnQcfXfd5E4abzYZkH3mpt3VFsroMbPvNti1GmI0gdfMeckpZ+Pvp8aXnXBdV2+kqy5HVFjdtb3ysM931k/nHEGGpm3VRhRYels3a9vaHU/OnZNsug2FJ99h2h1R4K1Y5vNVNqTtYc0rwT7/Be17lje7yJbzu0MwJS9EHi6vZ00OdfZV51S1mT6aPItOrl675ytBQ1qs8+8LusPL9YR6ULFjMdFeXd02jd2BqxqwZaA5agI5Ax6AlaAU6AZ2CZhRfbGcIYIhgCGGIYQhiiGIIY4jjiOOmH8RxxHHEccRxxHHEccRxxAkTuFVuJvxr95njulfwA+6Pj6k/79/D8zxCDJZnjAefB+gf/EFERJqmEBMlhARFqFQCEhJRmkKKxkgCQ93IRADjaMYZM4H2WA5ljO0pByZNewpMoV3KoUSfKyoAQxJRkQJnJJFJDBgOEUWRKZUSarDvcUcezpGZdhwnMaUkkptS4dxNmZBUnNoPOMsLYDcs9xqVIRWWuCah/uObk1hN4BjhSlDghEbi+MWIipIUBOFMxEBJTEXPUBF6y+1p34y+EFIdir1xoCaCqqFEXcsoQpWGR5kuZq91tTypQrGcB68s6PX7M39r0Sm9fgOom2XeYHowHRjoKYGPCUbt0wQxJpi9MU2IxgSzk6YJ8Zhg9t00QY4JZpdOE9SYYPb0NCEZE/oMcGTwS4z0nMGmxzA9nlJsfvFwnHjbfOThOCG3+cvDcaJu8920B5gTeJsfPeM4sbf51MNxwm/zr2du6gLHowHmiMDmdw/HkYE9Dzw70tWBHHEuroe7+74/czzjXNDBCefyOK4OjA98GcbRgT0HPRxHB/bc9HAcHdhz1sNxdGDPZY8PkgscT8Lhrg76c9+TaOkFv/k4rg72d4vz9YQnx0d4uBFh9ey2FA5XqatZiHfIxV+t80vJdgoAAA==</t>
  </si>
  <si>
    <t>A5BB550CB6954276282CC05F4EE8E06D</t>
  </si>
  <si>
    <t>JChemExcelXgsAAB+LCAAAAAAAAAClls1u2zgUhfd9CkLrEcUfURID20XRbgZoGmDaxewGjKykAiypkJQ4efs5FO1YYlxx0djxpcjzkdTl5SU3H1+aA3mu+qHu2m3EKYtI1Zbdvm4ft9GxbvfdcYi5UDz6uNuU0ELfDtvo5zj+ukmS4/FIy59VY166lpZdE7n2m5ehXmiOknb9YyIY48m/t1+/T0xct8No2rICNdQ3w1T5tSvNOE3mN0Mkjemf6zZx8qTpn11v/wlmv4y+DPvo8kqf0fYJKHmoDxV56PrGjORZMIov+4s8Vm3Vm7Hak/tXVAvKNXyw+7C5/dKVT03VjrvNre2jLs3h+9g/lahoukNVPqE7FP7+so0aHu02ZuyaT31vXokt2WrDiRHESGJSYhQxGTE5MQUxmhjO8I92DgGHgkPCoeEQcag4ZBw6AZ2w/UAnoBPQCegEdAI6AZ2ATkInoZN2QIlFPFR28j9ef1XwwYHg+418xudu+v02+7187mY1rnx3JrBEYhvBZfgjkuYpTMw5zVmuUGBU5lKTGM5LmSBxjoYMDRnqMcVYUSY1JzFIpjISC9Tj9WIEnCzExZ7rTzqsklaKcJoJ0ILqDJ2dTEo5yyVRNONSYUppwTQqhYJRNNesIBlVGczy6SQ5AZzq9GS0xHiaF/o8nhs9Iq+XNz8ZzK9QzrLiT54VlYXW1k9cWRt6zmmmrS1oLllqbcqtv7EAHJ6eliTNmZ4XBC1YahcJHnPOVmhCgM1q3jTngqY6z1x/XLB8Gim7zADxnrwF/G5z37X7WZHU+210z6NpJ/xTPQxw4LQNItL1+6pHorEdWOkcEEvAbpp1QC4Bu8XWgXQJ2A25DqglYLfvOpAtAbvZ14F8CUypYZ0oloTLJOuI9pAp8awjdhYLZkpUAcZbcpfYAox474AQIq9MLRAq3Ft6l2sDjLf6Lje/MeIq4wWAy+WBcbwYcLk/wPhRMJ0Vgbn5YWCZQOQILwzcWRRgvDBwZ1eA8cLAnXUBxosDdzYGGC8O3Fm67jehrjCBxCG8OHBndYDJr/gtxHhx4O4DgffR79dUBpKO9OLA3TfWx5H+CWCZQOxI8X4vzJjr43hxcL4DrY5zJR/MmNk4yexwS843PxTf3QqTy5XxwybBXXn3P8J7r75eCwAA</t>
  </si>
  <si>
    <t>3B5311F961241B11EF7A818E93C9633B</t>
  </si>
  <si>
    <t>JChemExcelYQsAAB+LCAAAAAAAAACNVstuozAU3fcrLNaD8YNnlaSq2s1IfUjTWcxu5BLaIgWogCbt388xThNwM7gJcM31OfbFPr724uK92pBt0XZlUy89TplHijpv1mX9vPR2Zb1udp3PRcS9i9UiBxb4ult6L33/eh4Eu92O5i9Fpd6bmuZN5Zn68/eunGB2kjbtcyAY48Gf25uHgeOXdderOi/A6srzbnDeNLnqh2D+00VQqXZb1oGBB1W7Na39FUxfjL53a+/4SVeouwSVPJWbgjw1baV6shWM4mI/yHNRF63qizV5/IBbUJ5hDFZni9vrJn+rirpfLW51G2WuNg99+5bDUTWbIn9Dcyj8vF56FfdWC9U31WXbqg+iS9qtOFGCKElUSFREVExUQlRKVEYUZ7hRzwHgQHBAODAcIA4UB4wDJ4ATuh3gBHACOAGcAE4AJ4ATwEngJHBSdygxiZtCB//747XAGGwIrjtyhf/98LwbPcf/+5HPlO/NjSkSSw9Dhh+RNAlh/JRKGcbET7Q7I35E4zgRxA/hlxHxBc2yLCU+hz8WR/vpt+sZePi4g/0mnlMuMUbwspQRQZlMJGKMEhiEEsJENE1hYhpHMClm+ejcQ/aEaWP7Ljzycfz6vfF5SEXMdJiShtlQ+I6H0yzaF3iqCxmNQ21Tmibj9wMgQQzaxjQa2oooE9qi7Wj6HoV6OiRF6Ez7k8zUGxvSMIrTo7XrE8pFKI42BS7JhumVcajfIwbd7uOA5IOD5leLx6Zej4qkXC+9R+4Ni+FX8dRh/IaV4JGmXRctco1uQEPHBDEl6HUzT5BTgl5l84RwStBrcp4QTQl6Bc8T4ilBr/d5QjIlDNlhnpFOGSaZzFMyizLknnmKjmLCGXKVg2NNucltDo74OgAuijwRmkMq3Jp6k24dHGv2TXo+cMRJjiUAk84d/VgaMOnf0Y+tgmG7cPRjycBsL/P9CHaC45COsGRgti8Hx5KB2e4cHEsHZnt0cCwdmO3UwbF0YLZfx7jFJzgOHQhLB2Z7d3DSE+Pm4tg6GI4Q898jbR3oo4Yj60h7BxiOKI5+xAmOQzvSzgfZNzgn8sGIM4otGG1uwefhD8UvB8PgeGo8WwQ4Lq/+Af+FzIBhCwAA</t>
  </si>
  <si>
    <t>DCD6FEF217931C6D7C0184B8391A865D</t>
  </si>
  <si>
    <t>JChemExcelYQsAAB+LCAAAAAAAAACNVstO4zAU3fMVVtYTx488UVuEYDMSD2mYxexGJg0QqUlQElr4+zmOS5uYTgxtuc71OfaNfXyvFxfv1YZsi7Yrm3rpcco8UtR5sy7r56W3K+t1s+t8LiLuXawWObDA193Se+n71/Mg2O12NH8pKvXe1DRvKs/0n7935QSzk7RpnwPBGA/+3N48DBy/rLte1XkBVleed4PzpslVPwTznymCSrXbsg4MPKjarRntr2D6y+h7t/aOr3SFvktQyVO5KchT01aqJ1vBKL7sB3ku6qJVfbEmjx9wC8ozrMHqbHF73eRvVVH3q8WtHqPM1eahb99yOKpmU+RvGA6Nn9dLr+LeaqH6prpsW/VBdEu7FSdKECWJComKiIqJSohKicqI4gw/9HMAOBAcEA4MB4gDxQHjwAnghB4HOAGcAE4AJ4ATwAngBHASOAmc1BNKbOKm0MH//ngtsAYbgu8duTp87kb/x5/7kc+0780PWySWHpYMf0TSJITxUyplGBM/0e6M+BGN40QQP4RfRsQXNMuylPgc/lgc7aff7mfg4eUO9pt4TrnEGsHLUkYEZTKRiDFKYBBKCBPRNIWJaRzBpNjlo3MP2ROmg+2n8MjH8e33xuchFTHTYUoaZkPjOx5Os2jf4KluZDQOtU1pmoyfD4AEMWgb02gYK6JMaIuxo+lzFOrtkBShM+1PMtNvbEjDKE6P1u5PKBehONoUuCQbtlfGoX6OGHS7jwOSDw6aXy0em3o9apJyvfQeuTcchl/FU4f1G06CR5p2XbTINXoADR0TxJSgz808QU4J+pTNE8IpQZ/JeUI0JegTPE+IpwR93ucJyZQwZId5RjplmGQyT8ksypB75ik6iglnyFUOjrXlJrc5OOLrArgo8kRoDqlwa+tNunVwrN036fnAESc5lgBMOnfMY2nApH/HPLYKhnLhmMeSgSkv8/MIdoLjkI6wZGDKl4NjycCUOwfH0oEpjw6OpQNTTh0cSwem/DrWLT7BcehAWDow5d3BSU+sm4tj62C4Qsy/j7R1oK8ajqwj7QowXFEc84gTHId2pJ0Psm9wTuSDEWcUWzAqbsHn5Q/NLxfD4HhrPFsEuC6v/gFrl5fuYQsAAA==</t>
  </si>
  <si>
    <t>8896CFF0D9D47F69A3EEFD9667B88AA9</t>
  </si>
  <si>
    <t>JChemExcelXgsAAB+LCAAAAAAAAAClls1u2zgUhfd9CkLrEcUfURID20WRbgZoWmDaxewGjKykAiypkJQ4efs5FO1YYlxx0djOpcjzkdTl5SU3H1+aA3mu+qHu2m3EKYtI1Zbdvm4ft9GxbvfdcYi5UDz6uNuU0ELfDtvo5zj+ukmS4/FIy59VY166lpZdE7n2m5ehXmiOknb9YyIY48m/d1++T0xct8No2rICNdQ3w1T5pSvNOE3mN0Mkjemf6zZx8qTpn11v/wlmv4y+DPvo8kq3aPsElDzUh4o8dH1jRvIsGMWX/UUeq7bqzVjtyf0rqgXlGj7Yfdjcfe7Kp6Zqx93mzvZRl+bwfeyfSlQ03aEqn9AdCn9/3kYNj3YbM3bNp743r8SWbLXhxAhiJDEpMYqYjJicmIIYTQxn+KGdQ8Ch4JBwaDhEHCoOGYdOQCdsP9AJ6AR0AjoBnYBOQCegk9BJ6KQdUGIRD5Wd/I/XXxV8cCD4fiW3b5+vs/+Xz7dZjSt/O/1usURiG8Fl+COS5ilMzDnNWa5QYFTmUpMYzkuZIHGOhgwNGeoxxVhRJjUnMUimMhIL1OP1YgScLMTFnutPOqySVopwmgnQguoMnZ1MSjnLJVE041JhSmnBNCqFglE016wgGVUZzPLpJDkBnOr0ZLTEeJoX+jyeGz0ir5c3PxnMr1DOsuJPnhWVhdbWT1xZG3rOaaatLWguWWptyq2/sQAcnp6WJM2ZnhcELVhqFwkec85WaEKAzWreNOeCpjrPXH9csHwaKbvMAPGevAX8bnPftftZkdT7bXTPo2kn/FM9DHDgtA0i0vX7qkeisR1Y6RwQS8BumnVALgG7xdaBdAnYDbkOqCVgt+86kC0Bu9nXgXwJTKlhnSiWhMsk64j2kCnxrCN2FgtmSlQBxltyl9gCjHjvgBAir0wtECrcW3qXawOMt/ouN78x4irjBYDL5YFxvBhwuT/A+FEwnRWBuflhYJlA5AgvDNxZFGC8MHBnV4DxwsCddQHGiwN3NgYYLw7cWbruN6GuMIHEIbw4cGd1gMmv+C3EeHHg7gOB99Hv11QGko704sDdN9bHkf4JYJlA7Ejxfi/MmOvjeHFwvgOtjnMlH8yY2TjJ7HBLzjc/FN/dCpPLlfHDJsFdefc/Y+pC414LAAA=</t>
  </si>
  <si>
    <t>C69A088A036E368C2BF4E7FCA7B53D96</t>
  </si>
  <si>
    <t>JChemExcelLQoAAB+LCAAAAAAAAAClVslu2zAQvfcrBjrXlEitDGwHQXIpkAVoeuitYGQlEWBJgaR4+fs+inFssa5YoF4w1PC94TKPQ80vd9WaNkXblU298DgLPCrqvFmV9cvC25b1qtl2My5i7l0u5zmwwNfdwnvt+7cL399utyx/LSq1a2qWN5Vn+i92XTnCbEPWtC++CALu/7y7fRw4s7LuelXnBVhdedENztsmV/0wmb8M4Veq3ZS1b+B+1W5MtF8i0L+A7bqVd1zSNfquQKXncl3Qc9NWqqeNCBh+wVd6KeqiVX2xoqc93IJxiT1Yfpnf3TT5e1XU/XJ+p2OUuVo/9u17DkfVrIv8HeHQ+Haz8CruLeeqb6qrtlV70i3tVpyUIBWSikjFpBJSKamMlCTFA/zRzwHgQHBAODAcIA4UB4wDJ4ATOg5wAjgBnABOACeAE8AJiaStCz3ZH/u3Amte0z1dD98Hy5r2vdV+OCCQCbHwsDP4UMRCKSXFLA3DhFIWJGlIGYuCQJKEM0qIQzFJFhIXcGOuPIQ/hj+GXwriifbLo03Rn6Afu5wGISEJcRhJEojDg0zbCPEJiZCZtogXaxszIbVNEFfblCXBqf+AO/CsuIfxPsb3aH9c5gyYWKY0gyYybf/zmTMR66UxbEh4eOIsFQmnEPrCdAIWZXB+GM4yHsqDGfchaIaVHC0UmqVcP6cJNhrPIjS408lAj/6nIJfzp6ZenTSpXC28J+4NSv1ePHfYjEGpHjXtqmhRCHQADT0liDFB63qaEI4J+hRME6IxQZ+ZaUI8JugTNk1IxgR9HqcJ6ZigT+80IRsThrM+zZBjhikN0xQdcsQZSomDYyXclJ5PjjjLsXJuSpVjHCvtprQ5OFbmTSl0zC0+w3Gkn1v5N6XWwbEkYEqzg2OpwJRyB8fSgSn9jiNp6cBcFdP7JuyDrzmuo2/pwFxFDo6tg+wfOJYOzHXnWI+tA30tOuqGsHRgrlPHOOkZjkM7wtZBNOKcH8fWwccVP1lpz9SDE87JOP7JXeAfXmTQ/OMlxz++AX2Z+3j1W/4Gbg0C/i0KAAA=</t>
  </si>
  <si>
    <t>4B488737B8D321ED422D499A63E10329</t>
  </si>
  <si>
    <t>JChemExceldwoAAB+LCAAAAAAAAACNVk1P4zAQve+vGOW8OB47cWLUFiG4rASLtOxhbyuTBojUJCgJLfz7HdctbUw3ph8aZ+a9sWM/jz27eKtXsC67vmqbeYSMR1A2Rbusmqd5tKmaZbvpz1CkGF0sZgVhCd/08+h5GF7O43iz2bDiuazNW9uwoq0jFz9/66sRZiNZ2z3FgnOM/9ze3G85Z1XTD6YpSmL11Xm/dd60hRm2g/lPF3FtunXVxA4e193aZfsruP1x9tYvo8MrXVHskqjwWK1KeGy72gywFpzRj3+Hp7IpOzOUS3h4J7dgqGkOFt9mt9dt8VqXzbCY3docVWFW90P3WpCjbldl8UrpqPHjeh7VGC1mZmjry64z72Bb1m0QjAAjwSRgUjAKTAYmB6PBIKc/xZEASAgkCBIGCYSEQoIh4QThhM1DOEE4QThBOEE4QThBOEE4aRduVdoB/35/Kem9V/ATrnZf27rb/fffu6P43RhB6yHmEc0PfSBhUmsNKcukVJAxrjIJOUs416DJmShA0o3KJaAgN434w0qKpxRPKa4FoLJ+fbAZxRXFac4zLoGWJJWJBkH5kOfWJtQP0LLo3FrKl1qbMqGtVZTX2owpfuzf4/Y8L+++v13/EbwfXveMM51xtNaq9evPgqU4gUMmaR6BBMbJ7J6Q5ZjmIJnIeQI0SkXOnUGmOU34zoxjlDRTMj9YwbjOEvusMsXtMyZc+YMhlcYfMl3MHtpmedSEajmPHjDa6vdX+djTpGz1G0HbLcuOyoNNYKHHBDEmWLVPE+SYYPfGNCEZE+xOmiakY4Ldd9MENSbYXTpNyMYEu6c/COIUIf9EQD7dhR4zXMGYptiUI862wAQ43oK7ghTgeGvuCtj0BKC37K7gBfrxVt4VyADHW3xXUANjUyc4AQWgJwFXsAMcTwWuwAc4ng7cgRDYkp4O3AES4Pgbf3vgTM+bECc4gd0vPB24Ay3A8XWgv8DxdOAOzcD7+Dqwh2ugdAhPB+5QDvSTn+AEtCP8epCOOCf7kb4OdheFyep8oh4ccY76iY/Oj3h/JaLmp+tSfLhLfZvFdIlc/ANwjzy8dwoAAA==</t>
  </si>
  <si>
    <t>08D07F5E39FC38CFB788BE6AD8A64D52</t>
  </si>
  <si>
    <t>JChemExcelbwoAAB+LCAAAAAAAAACVVktvozAQvvdXjDhvjB9gcJWkqtrLSu1W2u5hbyuX0BYpQAU0j3+/Y9yE4KZ4NwHZnvk+j+0ZzzC/2pVr2ORNW9TVImCEBpBXWb0qqpdFsC2qVb1tZ4zHLLhazjPEIr5qF8Fr171dhuF2uyXZa17qXV2RrC4Dq7/ctcUIsxWkbl5CTikLf9/fPfacWVG1na6yHFltcdn2wrs6012/mC9MhKVuNkUVWnhYNhs72x9OzUPJrl0Fw5ZuUHeNVHgu1jk8102pO9hwSvCh3+Alr/JGd/kKnvYo5oQpPIPlxfz+ts7ey7zqlvN7M0eR6fVj17xnKCjrdZ6943TY+X67CEoWLOe6q8vrptF7MD0j1gw0By1AR6Bj0BJ0AjoFrUAzii/qGQIYIhhCGGIYghiiGMIY4jjiuJkHcRxxHHEccRxxHHEccRxxwjhunZsF/9q/5bjvNfyAm9H/wZGcjm3/wb7oD74I8HzwBxERSimISSKEhIRQmQhISUSpAoXCSALDuJGpAMZRjCtmAuWxHNoY9YoDk0avhjZBvUQ9nnlCxbE13mFRApyRhONJoTxO014uYtMykqqUA7pLStO64w/cgcdSQqOPNpapsUu5FAf7AeyH7VKilDFJEsn+ZySIoF8JI9zWMDrSE0Fx77gkmsKMEpngkmacIIYOLZIiPPdZhPqEw0wauRrGB/2hpSRmMc7DiIxV+rEeDM/wGJ/L+VNdrU66UKwWwRML+sD9mT+3eBp94AZQN6u8wbxgJjDQUwIfE0yYTxPEmGAuxTQhGhPMFZomxGOCuXDTBDkmmOs5TUjGBHOZpwnpmNBf/SODn2Oozww2bcPMeEqxicXDcfxtE5GH47jcJq7p3TDH6zbReew4jreJ0WPH8b1NpB47jvtt4vXYSc5wPDHAnCCwid3DccLAFgLPjXTiwBYOD8e9932h8XCcOLCFafrcuDjD8cQBd+LAFj4PJz5zbj6OEwe2uHr248aB8akneXAnDmzx9thx4yC1xX4y0br5QP4D50w+EGczVXhSPsLDpxB2P30mhcM31MU8xI/H5V+2mmMQbwoAAA==</t>
  </si>
  <si>
    <t>B87BCD268C77B053EED865C3C667F71D</t>
  </si>
  <si>
    <t>JChemExcelLQoAAB+LCAAAAAAAAACNVslu2zAQvfcrBjo3FBdtDGwXRXsp0DRA00NvBSMrqQBLKiQlTv6+j6Y3Ma5YywKpmfe4zeOQiw8vzYaeq36ou3YZCcYjqtqyW9ft4zLa1u262w5XQqYi+rBalMAC3w7L6Pc4/rmO4+12y8rfVWNeupaVXRM5//XLUE8wW8W6/jGWnIv4583Xux3nqm6H0bRlBdZQXw8749euNONuMP/oIm5M/1y3sYPHTf/sWvsluf1z9jKso9OUPsH3EVR6qDcVPXR9Y0Z6lpzhz9/TY9VWvRmrNd2/wiyZ0FiD1bvFzeeufGqqdlwtbmwbdWk2d2P/VMLQdJuqfEJzqHz5vIwaEa0WZuyaj31vXsnWrNkIMpKMIpOQSclkZHIyBRlNRnC88AsABBACEAGMAEgAJQATwEngpG0HOAmcBE4CJ4GTwEngpEbQNpUd7I/XPxXmvKFv9Gn/2Nrt/j08t2f+c8stIiGXEVYGP0qY0lpTynKlMsoZz3JFBUs416RhTDISUExWKBISZoz1WCr4U/hT+LUkkVm7PpU5/Bn8WO2cK0IwUpVokmhP8MKWScLF0X7AHXgIlC4wRIl+UlumTGpbZujPljnL+Ln9gHO8iF5P07xCn0mW0hU0kdvyf78lS4sZnGAyUylJxpU6fgmMXytSkF/CibNEqx0jTxFZv6W9W7BC5uJQ7I0naoEVPZVQMHqAHuOjIFeL+65dn1WpXi+jexHtlPq9ehiwGDulRtT166pHIrANWOg5QU4JVtfzBDUl2F0wT0imBLtn5gnplGB32DwhmxLsfpwn5FOC3b1HgrxEKN4QBJ/vQk8ZLjXMU2yTE84ulQQ4XsBd6glwvJi7VDW/AMILu0ttgX68yLtUGOB4wXepMzC27AInoADhScCl5gDHU4FL5QGOr4N0wrk4H+npwB0XgW18QQdnnMv9+Dqwx05Ab9LTgTvCAhxPB+7IC3A8HbgjMsDxdOCO1MAa5Bc4gXQjPR24IzvA0RfWLcBRvg7214K384nPzoL4cJFB9c0lJz7dgN4tYlz9Vn8B1f27xS0KAAA=</t>
  </si>
  <si>
    <t>54C5319596B4F9DCB067640395939893</t>
  </si>
  <si>
    <t>JChemExcelIAsAAB+LCAAAAAAAAACFVttuozAQfe9XWDxvDB6bi6skVdW+rNSLtN2HfVu5hLZIASqgufz9jjE04GRxQjKj4RyPL8djL28OxZbssrrJq3LlMRp4JCvTapOX7ytvn5ebat8sGITMu1kvU8QivmxW3kfbfl77/n6/p+lHVqhDVdK0Kjzz/vrQ5BPMntOqfvchCJj/5/HhpeMs8rJpVZlmyGry66YLPlSparvO/CeFX6h6l5e+gftFvTOt/YVAPwE9NBvvNKQ7fHeLVPKWbzPyVtWFaskOAopP8IO8Z2VWqzbbkNcjhoEyiXOwvlo+3lfpV5GV7Xr5qNvIU7V9aeuvFANFtc3SL2wOnZ/3K69g3nqp2qq4rWt1JNrTYcWIAqI4UYKokKiIqJiohChJFAvwh+8ZAhgiGEIYYhiCGKIYwhjiAHGg20EcIA4QB4gDxAHiAHGAOI44jjgOuIDbTHf89/Ezw/FvCT5P5K7/Po3+T9/nUcT4z/3vDhcHVh5OFn4Ip7FAI2nERUISygMcRG8iKqNYDCZECI8HIxASAAF8F4WD6YMMITiM3uDCSMnIAqXIRUQWQIWUoK2MQ4xzKgIhyEJQKQQni5DGTNuYQqhtQgPQVtIwGscH3MCz2+3zmfQeOZ7G3BvMHCTGJqG2IeWJlGQRURZqG9NIaptQEWnLNLF34ngSGSAD5YQAylnn6GwyGUeAxjLUEUEhCnAIjNFQdK++HaBJwqOxc47BIbIIRk6CWNSUDvBABF2AS3HecVS5/y3z9fK1Kjcjl+SblfeKc6chv7K3BqewE79HqnqT1VhedAMaOibAlKC3yjyBTwl6Y80TxJSgt+E8IZwS9KadJ0RTgt7i84R4SugKwjwjmTJM/ZinSIvSlZt5iu7FhNOVJweHnY3eSYELXXPohFnrbiqmg2Mtvamw3xy4yLFW31RkRx5LAKaCOziWBkzFd/TNVoGu/g7hMEsG5kRx7ElLBuYEcnAsGZgTy8GxdGBOOAfH0oE5EefnDcQFjqNqgKUDc+I6ONGFeXNxLB2YU90xnuTCmjpKDtg66G4N83m4rQPNcWiHs/O9MOJczmPpYLjJzOa5UA9GnFEef3RQ+cPdDd2ze51/uvRdLX287a7/ASMAhwggCwAA</t>
  </si>
  <si>
    <t>9601938F7C30F1638DC83CB5ADE801DB</t>
  </si>
  <si>
    <t>JChemExcelJAsAAB+LCAAAAAAAAACNVktv2zAMvu9XCD4vskn5pSJJUbSXAX0A6w67DarjtgZiu7DdPP79KCtJbSWz1jglQ3+fSEkUqfn1rlyzTd60RV0tPOCBx/Iqq1dF9bbwtkW1qrftDDAC73o5zwhL+KpdeO9d93Hl+9vtlmfveal2dcWzuvTM+6tdW4wwW8Hr5s3HIAD/98P9c8+ZFVXbqSrLidUWV21vvK8z1fXB/MOFX6pmU1S+gftlszGj/cFAPwHftSvva0q39O6GqOy1WOfstW5K1bENBpye4Dt7y6u8UV2+Yi97MiMHSWuw/DZ/uKuzzzKvuuX8QY9RZGr93DWfGRnKep1nnzQcKT/uFl4J3nKuurq8aRq1Z1rTZgVMIVOCqZCpiKmYqYSplCnJFAT0pfdAACAEEAQIAwQCQgHBgHBIONTjEA4Jh4RDwiHhkHBIOCScIJwgnEDawHWuA/+1/8hp/mtGzyO7PXweB/+Hn6eBzehP5kubgwuPFov+mOBJSGJGP4HCOkrgAinyg0AeR5E4CsFlKoOjOBgvEqaQ5AlC0XuOIZVsRqkapshmyKNUS8FFpGXIU5lSZBGPYy0T2mgtj/Yj7sizxjXuPLb/mvNBEDNItQwJKaX2IFItYy5Ry4THUkvJUWgJmtgrwKOwV5ALGFtOGMHTSKak0PDYKzGH+KBIYVviMEpISTlAIEihYGT/6qTEPBEiGirnmJAHcQxDBQmMUW+BSJiY41SGp8Ao0/1Tqi/nL3W1GqisWC28F/D6M/Azf21pGfsD4LG6WeUNlRg9gIYOCTgm6OMyTRBjgj5c04RwTNBHcZoQjQn64E4T4jFBH/NpQjIm9EVhmpGOGaaGTFOkRelLzjRFRzHi9CXKwYGz2TspeCE0R56Ate+majo41tabKnvi4EWOtfumKjv8WAlgqrjDj5UDpuo7/NhZ0HcJhx87DTTHkTlopYHpQg6OlQamazk4Vh6YLufgWHlguqKDY+WB6aLT64bRBY4jD9DKA9OlHZzkwrq5OFYemJuAYz7yfE+Fo+gIKw/MTWPaj7A7QGBuJpN+7HqQ/gfnQj0YcAax+YNG5R/vb6Se3e38r4vft7lPN97lX3J2OvckCwAA</t>
  </si>
  <si>
    <t>5DD88974321E54017230D8AE4FD59A9A</t>
  </si>
  <si>
    <t>JChemExcelSAsAAB+LCAAAAAAAAACdVm1vmzAQ/t5fceLzYuwzJlAlqapW2ia1q7Tuw75NLqEtUoAKyEv//c44L8XJ4moi0dm+5/EZ38PZk6tNuYBV3rRFXU0DwXgAeZXV86J6mQbroprX63YkUIngajbJCEv4qp0Gr133dhmG6/WaZa95qTd1xbK6DKz/ctMWA8xasrp5CZFzEf6+v3vsOaOiajtdZTmx2uKy7Qfv6kx3/WL+ESIsdbMqqtDCw7JZ2dn+IDc/zjbtPDi80g35rokKz8Uih+e6KXUHK+SMfvwLvORV3ugun8PTOw0jEyntwexicn9bZ8syr7rZ5N7MUWR68dg1y4wGynqRZ0uajhrfb6dBKYLZRHd1ed00+h1MywxrARpBS9ARaAU6Bj0GnYBOQQtOf/ILAghCCIIIwggCCUIJggnCIeHQzEM4JBwSDgmHhEPCIeGQcNIkbpGbBf96f8unwQ+4GTym/+D07fOw9239AZhN7fImr7829fJtGnCgZVRzARyc5icfyjCSvGKWYpyAUEylEkFEDFWqDhbJr8gvyE9vvLeULZUoSMgdpTCmUdq3rYnJN1Y7ExFEJiDJxxEonahiEAyRRzDiTIo0hhHJPDEWWYzGSiZTY4ksaRn78R1uy9vPFkfpeBdiG3C79ADe6T0liwUlJmIyQQPse8j4mIxgkh96J5HbnqIZPXSzP3FKvSTqB3tDgzwVOzP0RUyMY7UzlAbBBfV4kph4SlFShouwhuQd7vU9mzzV1fxDE4r5NHgSQS/8n/lzi1vtB1A387yhxJsJDPQjAYcE6RIM0qpw9s2yt73jqeTRVNH52NGQYL7P8wQ1JJiv+TwhHhLGXsL4iJD873Ykw6lMxTkfOx0S+vp0nmH8g3T39WzPwZMcVyKG4xGJcFRi66WH48jB1lfP2hxF2HrsieOIwtZvD8fRha33Ho4jDXs+eDiOBux54uE4MrDnj+cjdnRgzysPx9GBPd/O5wfxBMejA3R0YM9PD8fVQfIJjqMDe0Z73sfVgTnLPdpBRwf2DuCJk5zgeLSDrg7UgHMyjnR10N9LzseRbj3AAed0HDwqk9IjUXl8OpymhB/OtXB3x6Pm0f0vPFwOLyYh3YpnfwH9pY2VSAsAAA==</t>
  </si>
  <si>
    <t>074DACAB506C1A50432BFD538F1FE768</t>
  </si>
  <si>
    <t>JChemExcelaA0AAB+LCAAAAAAAAACNV11vnDoQfe+vsHjuGnvMZ7S7VdXqSldqGqntw327cliSIi1QAckm/77HmOyHl+LuhwYP54zN+Nge1h9e6j17Lru+aptNILkIWNkU7a5qHjfBoWp27aFfSYpl8GG7LoAFvuk3wc9h+HUThofDgRc/y1q/tA0v2jqw929e+uoCc1C87R5DEkKG/91++T5yVlXTD7opSrD66qYfnV/aQg/jYP7QRVjr7rlqQgsP6+7ZRvufhPkJ/tLvgtMjfcK9j6Cyh2pfsoe2q/XAnklw/MR79lg2ZaeHcsfuX+EmLnPkYPtuffu5LZ7qshm261sToyr0/vvQPRVw1O2+LJ4QDhf/ft4EtQy2az209ceu06/MXBm3lkwT04rpiOmY6YTplOmM6ZxpKfDHfQmABEICIoGRAEmgJGASOAKOTBzgCDgCjoAj4Ag4Ao6AU8Ap4JTpEDgFnAJOAaeAU8CpHJO7L81D/Xj9VW6CO/aJmf8/49dcfcX/8ut67v7gucMk0iZYSa4UOkRy8WGXraMzjmBWk5UpV6lITzbjqYgUMxOkMsEIQVLk5Wgn/xFHsDFsZPw5oxg45Odo3/wTTiZop+JkI/iRM6m4SvKESclzEUtjI8qJScFzfE7+N9zEy3kU43bGkwwm5TKCSdA3TMQzdXJOEEsI2KvNVxKbZAieZTYpY1vwJIEhyPTUmowyecI4EHs0IrlqIVxk+kc4Mj1728iNGdpK8Tg+a/vCITVxnBl4RCLCACkfBxGrRDgjm+4hBCYtOdrJfWQmBKlOhhA9jbG2wuPi2q7v22Z3dsmq3Sa4l8G46r6VDz1NCy9gbbcrO2xqJoCBnhPokmBWzZFAcwR1RYiWe4guCWYLWCbEV4RkmZBcEdJlQnpJMDvR8kNnl4Rx31ruIncmYtzmlikm5AVn3BY9HHfCx23Uw3Hm3G67Ho4z7Xab9nCimRz4OPHM2DzTL535t0eHh+NIwB41Ho6jAns0eTiuDsajzLMkHR3Yo8/DcXWQ/AWHrlRNvt3CXf3jaezhODKwp/fyeiNHBva09/TjyMBWBx6OIwNbTXjGls1wPNIhRwa2WlnmKFcGY3Xj4cjrHJxx5jd0Rwa2gvL0M6ODM858P64OTCXm0ZtydGCrOg/H0YGtAj0cRwe2avRwHB3YKtOTg3yG49mqIkcHtor1cORM3nwcVwdTpXz9POFZ6RG+vQPg8ur9IDy9PLxbh3hr2v4G+XAl8mgNAAA=</t>
  </si>
  <si>
    <t>47AE7AA8C86F1538362BE2FE995BFD58</t>
  </si>
  <si>
    <t>JChemExcel3gkAAB+LCAAAAAAAAACdVslu2zAQvecrBjrXlEjtgewgSC4FsgBND70VjKwkAiwpkBQvf99HMV7EumJQ2zLJ4XsccjYqu9pWK1oXbVc29dzhzHOoqPNmWdavc2dT1stm0824CLlztchyYIGvu7nz1vfvl6672WxY/lZUctvULG8qR89fbrtyhNn4rGlfXeF53P11f/c0cGZl3fWyzguwuvKyG4R3TS77YTP/UOFWsl2XtavhbtWu9Wq/had+Htt2S+d4pBvMXYNKL+WqoJemrWRPa+Ex/Lxv9FrURSv7YknPO4gF4ylssLjI7m+b/KMq6n6R3as1ylyunvr2I4egalZF/oHl0Pl+O3cq7iwy2TfVddvKHameEktOUpD0SQYkQ5IRyZhkQjIlyT08mOcAcCA4IBwYDhAHigPGgRPACbUOcAI4AZwATgAngBMJHLYq1EZ/7t4LnHdFD3QzfB9P/m8Osgej/6gf+EDMHdgEHwqYn6YphSz2/Yhi5kWxTwkLPC+lFMIgIo5YiRKfuIAYu+Q+5CHkIeSpOLaRmk+Jx5iPomObsCSBFeAGP4kDNRZhEJOyv0ALeRipljNf6TPHe9yBF7GYf7bC50o/1Ed7/Q7tjsfjLBVDw8P/GfksiAYjCf84+pzzcKo0xEh4aUwzbJrDdDPOkhCHPbQ+4wk2OwswDyPOQiVPj+P9/L6FkcJoWAf7SD73g6BzD1G3yJ6bennSpXI5d565M4Tjj+Klw/mHcHSoaZdFi2xXCyjoKUGMCSp4pwn+mKBCfZoQjAkqMaYJ4Zig0miaEI0JKummCfGYoFJ0mpCMCUNCTzPSMUPn/zRFLTniDPXiwBFnOYbDdX2x6DF8ruuRRY/hdl2/LHoMz+t6Z9ETnuFY3M8N/+t6auEYIaDrr4VjRIGu1xaOEQe6vltS0ogDfR9M202Yia84ttQ34kDfNxaOGQfJFzhGHOg7zXIeMw7U3WepG8KIA31nWvTEZziW2BFmHARf4JypByeck725J3Xd3b95oPvXW4l7fGW5yFy8qy3+AKXOTaDeCQAA</t>
  </si>
  <si>
    <t>576816357DC26D8F39F5455820300888</t>
  </si>
  <si>
    <t>JChemExcel3gkAAB+LCAAAAAAAAACdVltvmzAUfu+vOOJ5MdjmWiWpqvZlUrtJ6x72NrmEtkgBKqBJ+u/3GTcXvAxXS0C2j7/Pxz43M7/aVWvaFG1XNvXC4yzwqKjzZlXWzwtvW9arZtvNuIi4d7Wc58ACX3cL76XvXy99f7vdsvylqNSuqVneVJ6Zv9x15Qizlaxpn30RBNz/dX/3MHBmZd31qs4LsLryshuEd02u+mEz/1DhV6rdlLVv4H7Vbsxqv0Wgn4DtupV3PNIN5q5BpadyXdBT01aqp40IGJ7gCz0XddGqvljR4zvEgvEMNlhezO9vm/ytKup+Ob/Xa5S5Wj/07VsOQdWsi/wNy6Hz9XbhVdxbzlXfVNdtq95J97RYcVKClCQVkopIxaQSUimpjBQP8GKeA8CB4IBwYDhAHCgOGAdOACf0OsAJ4ARwAjgBnABOpHDYutAb/fn+WuC8a/pGNyf/8ej7ydj0v5sXPhALDzbBj0ImsyyjiCVSxpSwIE4kpSwMgowyCMOYOGIlTiVxATF2ySXkEeQR5Jk4trGez4gnmI/jY5uyNIUV4AaZJqEeiyhMSNtfoIU8inXLmdT67PEed+DFLOEfrZBc64f6eK/fo/fj8TjLxNDw6H9GkoXxYCQhj6OPuQCnyiKMRJAlNMOmOUw34yyNcNhDKxlPsdlZiHkYcRZpeXYc7+f3LYwUxcM62Ef6sR8EnX+IuuX8salXJ10qVwvvkXtDOP4onjqcfwhHj5p2VbTIdr2Ahp4SxJigg3eaIMcEHerThHBM0IkxTYjGBJ1G04R4TNBJN01IxgSdotOEdEwYEnqakY0ZJv+nKXrJEWeoFweOOMuxHG7qi0OP5XNTjxx6LLeb+uXQY3ne1DuHnugMx+F+bvnf1FMHxwoBU38dHCsKTL12cKw4MPXdkZJWHJj7YNpuwk58zXGlvhUH5r5xcOw4SD/BseLA3GmO89hxoO8+R90QVhyYO9OhJznDccSOsOMg/ATnTD044ZzszT+p6/7+ywPdv75K/OMny8Xcx7fa8g9DgI5h3gkAAA==</t>
  </si>
  <si>
    <t>F1BD3C20C9DD25E892A51285907CC86B</t>
  </si>
  <si>
    <t>JChemExcel4wkAAB+LCAAAAAAAAACdlktvnDAQx+/9FCPOjfEYMDhiN4qSS6U8pKaH3iqHJQnSAhGQfXz7jnF2F9wtVN2HbMb/n18zHpNe7co1bPKmLepq4SHjHuRVVq+K6nXhbYtqVW/bCxQRelfLNCMt6at24b113ful72+3W5a95aXe1RXL6tKz7Ze7thhptgGrm1dfcI7+z/u7p565KKq201WWE9UWl21vvKsz3fWT+csQfqmbTVH5Vu6Xzcb29ktw8+Ns166805JuqO2aUHgp1jm81E2pO9gIzujHv8JrXuWN7vIVPO/JLBgq2oPll/T+ts4+yrzqlum96aPI9Pqpaz4yMpT1Os8+qDuqfLtdeCV6y1R3dXndNHoPpmbMGkEL0AHoEHQEWoKOQSegFWjk9Kd2JAGSAkmCpEESIamQZEg6QTph+iGdIJ0gnSCdIJ0gnUjIYevcTPTH/j2n9a7hAW4G38dR/cGpPx4U5AOx8GhP6AMhC5RSELE4CCTEjMs4gISFnCtQZAwlIMWKTAJAQWaaJQZkj8gekV2JUylNuwKMqV1Su6Kdp1VTKeMYgdyAXIYgkMlQBkAuCNGUAVORKUMWC1NKJuTQftB9cm6/x/Hs+B7sT8u74CwQikpag1L//4xMIJpCJTh4kolUEDCMyKGchSEZPwtkcRzGh2LcRp0milx6LAUTZuHmmYeqf5YqcidDkecfQ2+ZPtfValCFYrXwntHrY/J7/tLSJvQx6UHdrPKGjrzpwEiHgBgDJoKngWAMmHifBsIxYE7HNBCNAXOWpgE5BszJmwbiMWDO6TSQjIH+VE8TakzYJDCNmC5HTJ80jow4yzgOt0lmZhzH5zYpzTCO220Sm5lbeIaZ8T06zrdJcoZx/G+T6gzjhIBNwjOMEwU2ac8wThzYJD+9b4KfYcTMMXYPfn+JzDBuHMT/wDhxYC+qmfW4cWAutJmkIZw4sBfhzDjyDDMTO8KNg2DEnB/HiYPD5Tw5zpl8MGAG4/iDvO4fXj+o+seriX96b/mS+vTCtvwNrswyi+MJAAA=</t>
  </si>
  <si>
    <t>BC1F610FCC0EBB0A79203E1FA67ADDDA</t>
  </si>
  <si>
    <t>JChemExcel3gkAAB+LCAAAAAAAAACdVstuozAU3fcrrlhPDDbvKklVtZuR+pCms5jdyCW0RQpQAc3j7+cYNyF4MriaBGT7+hxf+77M/GpXrmmTN21RVwuHM8+hvMrqVVG9LpxtUa3qbTvjIuTO1XKeAQt81S6ct657v3Td7XbLsre8lLu6YlldOnr+ctcWI8zWZ3Xz6grP4+6v+7unnjMrqraTVZaD1RaXbS+8qzPZ9Zv5hwq3lM2mqFwNd8tmo1f7LTz1eGzXrpzhSDeYuwaVXop1Ti91U8qONsJjeLxv9JpXeSO7fEXPe4gF4ylssLyY39/W2UeZV91yfq/WKDK5fuqajwyCsl7n2QeWQ+f77cIpubOcy64ur5tG7kn1lFhykoKkTzIgGZKMSMYkE5IpSe7hxTwHgAPBAeHAcIA4UBwwDpwATqh1gBPACeAEcAI4AZxI4LB1rjb6c/+e47xreqCbk/+jMXow+o/6hQ/EwoFN8KOA+WmaUshi348oZl4U+5SwwPNSSiEMIuKIlSjxiQuIsUvuQx5CHkKeiqGN1HxKPMZ8FA1twpIEVoAb/CQO1FiEQUzK/gIt5GGkWs58pc8cH3BHXsRi/tkKnyv9UB8d9Du0H47HWSr6hof/M/JZEPVGEv4w+pzzcKo0xEh4aUwzbJrDdDPOkhCHPbY+4wk2OwswDyPOQiVPh/Fh/tDCSGHUr4N9JJ/7QdC5x6hbzp/ranXSpWK1cJ6504fjj/ylxfn7cHSoblZ5g2xXCyjoKUGMCSp4pwn+mKBCfZoQjAkqMaYJ4Zig0miaEI0JKummCfGYoFJ0mpCMCX1CTzPSMUPn/zRFLTni9PXiyBFnOYbDdX2x6DF8ruuRRY/hdl2/LHoMz+t6Z9ETnuFY3M8N/+t6auEYIaDrr4VjRIGu1xaOEQe6vltS0ogDfR9M202Yia84ttQ34kDfNxaOGQfJFzhGHOg7zXIeMw7U3WepG8KIA31nWvTEZziW2BFmHARf4JypByeck725J3XdPXx5oPvXV4k7fLJczF18qy3/AML2SFHeCQAA</t>
  </si>
  <si>
    <t>E7DD87DEF043C3870B3C4F14AE5B1250</t>
  </si>
  <si>
    <t>JChemExcelLAoAAB+LCAAAAAAAAACNVl1vmzAUfd+vuOJ5MVwDBldJqmp7mbRu0rqHvU0uoS1SgAlo0v77HcdpU7wMmpBc2/ccf93ja5aXT/WWdmXXV22zClhEAZVN0W6q5n4V7Ktm0+77BcuUg8v1sgAW+KZfBQ/D8OciDPf7vSgeyto8tY0o2jpw/ounvhph9rFou/tQRhGHv66/3hw4i6rpB9MUJVh9ddEfGr+2hRkOk/nPEGFtul3VhA4e1t3O9fZbRvaJxFO/CU5L+gTfFah0V21Lumu72gy0k5HAE32k+7IpOzOUG7p9RrMUrLEH6w/L689t8ViXzbBeXts+qsJsb4busUBD3W7L4hHdofDl8yqoOVgvzdDWV11nnsmWbLNhMpJMTCYhk5JRZDIyORlNhiP84GcAGAgGhIFhgBgoBoyBk8BJ2w9wEjgJnAROAieBk8BJjaBtSzvZn89/Sqx5S9/oE77fD//WfjuW/Jorf3/BIhJyFWBn8KFExFprSkUWx4oyEaksplwkUaRJozFRxFCMymNiiWbM9dXG8Kfwp/BrebLK+jVxBr+CXyMO2ANYlWVMCApHKiHJQiUqJgQkYWtjoVNrE5FJa5WQ6m37C+7I8/t9Hc+NH9DzaZmLSMQZ9nfBghNr31lHVWX5/5pZ6PhgjjWVYA9jrA67BaRG49EwpobwH83Yh051nOqTlVi3VraeJznbeswy9+cIOYavelwvb9tm86ZI1WYV3HJwEOqP8q7HXhyEGlDbbcoOecB2YKFvCXJMsLKeJsRjgj0E04RkTLBHZpqQjgn2gE0T1Jhgj+M0IRsT7OF9JchzhPwfAkfTQ+gxw2WGaYrtcsQ5ZJIZjhdwl3mmF8NezF2mmhnHC7vLbDMcL/IuE87MLT3DmQk/e/F3mXaG40nAZeYZjqcCl8lnOJ4OXOafOZKeDtxNMb1v0j/4ljN39D0duJtohuPrIH8Hx9OBu+1m1uPrwN6KM3lDejpwt+nMONkZzox2pK+DZMQ5P46vg+MNP5lpz+QDeTZRhW/ugvDlPQbFf95xwtML0IdliDe/9V+ADa3kLAoAAA==</t>
  </si>
  <si>
    <t>61E65B53981C5C83866CC5069A82EC3D</t>
  </si>
  <si>
    <t>JChemExcelJwoAAB+LCAAAAAAAAACNVl1vmzAUfe+vuOJ5MbYBA1WSaWpfJvVDWvewt8kltEMKUAFt2n+/Y9wkxc3w2iTX9j3HF/seX7P8+lpv6aXs+qptVoFgPKCyKdpN1Tyugl3VbNpdvxAyEcHX9bIAFvimXwV/huHpPAx3ux0r/pS1fm0bVrR1YP3nr301wewi1naPoeRchL+ur+5GzqJq+kE3RQlWX5334+BVW+hhfJh/hAhr3b1UTWjhYd292Nl+S24+nL32m+C4pAv4voFKD9W2pIe2q/VAL5IzfPgXeiybstNDuaH7NwxLJnLswfpseX3ZFs912Qzr5bWZoyr09m7ongsM1O22LJ4xHRrfL1dBLYL1Ug9t/a3r9BuZlhnWgrQkHZGOSSekFemUdEY6Jy04vvALAAQQAhABjABIACUAE8BJ4KSZBzgJnAROAieBk8BJ4GSOpG1L87A/355KrHlLN3SB/9vx19ib99bnvm3f2i8yIVcBdgZ/FLMoz3NKWBpFilLGVRpRxmLOc8oxGCsSUIzKIhISw3jWg43gT+BP4M/l0Srjz0mk8Ct1tBnLMuwJkhJlaWz6MolTMtmQsBhPlLGCRSau29/jDjzFUvFuZSRMfIRX+/gBvR2XKViaK4TEDKPx9iLE/NdgzAT/CBl9nKVKmUA8U5IWnKkYW7gQLE/x7AcLEsdeLmL4kf9FgvEkOfb3/r3lLE7zcR4l4/3zQInhQYrr5X3bbD40qdqsgnsRjBr9UT702IZRowG13absUALMBAb6kSCnBKPoeUI0JRj9zxPiKcGclnlCMiWYszVPUFOCOYnzhHRKMOf2QJCnCNknguDzIfIpwxaFeYqZcsIZi4iH4yTcFp35xQgn57ZIeeI4abdFzRPHybwtgp44TvJt0fTEUSc4HgUIRwK2KHs4jgpsEfdwHB3You85ko4O7CXh4bgHf7xU5vdNyhMcjw6kowN7aXk4rg7y/+A4OrAXo2c9rg7MBeopHdLRgb14PXGyExyPdqRbDxI/JzpRD+TJQhV+uAvC/SsMmp9eb8Lju8/ZMsRL3/ovtasgbycKAAA=</t>
  </si>
  <si>
    <t>856EC197CC2DFDE77722E41373DC2EEB</t>
  </si>
  <si>
    <t>JChemExcelLQoAAB+LCAAAAAAAAACNVslupDAQvecrLM7TBpvFENEdRcllpGQiTeYwt5EDJEFqIALSy9/PM+4FnB48vaiM6z0vVc9l0ptdtSabou3Kpl46jHoOKeqsycv6belsyzpvtt2C8ZA5N6s0Axb4uls6733/ce262+2WZu9FJXdNTbOmcrT/eteVE8zWp0375nLPY+7vx4fngbMo666XdVaA1ZXX3dD50GSyHxbzjyncSrabsnY13K3ajR7tD/fUz6O7LnfOW7qD7xZU8lquC/LatJXsyYZ7FD/vG3kr6qKVfZGTlz26OWUJYrC6Sh/vm+yzKup+lT6qMcpMrp/79jNDR9Wsi+wTw6Hx/X7pVMxZpbJvqtu2lXuiWqpbMiI5kT6RAZEhkRGRgsiYyIRI5uEPPwOAAcEAYcAwgBhQDDAGHAeOq3GA48Bx4DhwHDgOHAeOJ0jaulCL/bX/KLDnNflB7oavsk+H//H7dPIe2ycEMsGXDiKDDwlooExIhe8LIqgXiYDE6MTiE3QGgjAoJoqDs+VwY73Mhz+MCQvRnwRnG8Hvwy/gj+BPkAfsHTYSwidICvOiiHBGo0BZjMeU9WkSKhtQwZWNKMyo/4g78MxxT/Pp+R2yP29zAS2ovSywB09Z2zOnYTCDY9T3QmyFegLm8MSoiJFvn/IAYfFo6KPzYBiNozg5mqkPg4oEgT1ZKNRHgNUzIjU8C40bLwZ6dE+CXKUvTZ2PmqTMl84LoqAgP4vXDsEYlOqQps2LFoVADaCgYwKfEpSu5wn+lKBOwTwhmBLUmZknhFOCOmHzhGhKUOfxROCXCOILIZmfIZ4ShrM+z0imDF0a5ilqyAlnKCUWjpFwXXrmd8+MnOtSZZnHSLsubRaOkXldCi1rCy9wLOlnRv51qbVwDAno0mzhGCrQpdzCMXSgS7/lSBo60FfFfNy4efAVx3b0DR3oq8jCMXUQ/wfH0IG+7iz7MXWgrkVL3eCGDvR1aplHXOBYtMNNHQQTzuV5TB0crvjZSnuhHow4o3nc0V3gHl9k0PzykuOe34CuUhevfqu/g50wii0KAAA=</t>
  </si>
  <si>
    <t>563E50053187ACE768544E852712C09B</t>
  </si>
  <si>
    <t>JChemExcelLAoAAB+LCAAAAAAAAACNVl1vmzAUfe+vuOJ5NVwDBldJpqp7mbSu0raHvU0uoR1SgApo0/77HcdpE7wUmoCu7XuOv+7xNYvPz/WGnsqur9pmGbCIAiqbol1Xzf0y2FbNut325yxTDj6vFgWwwDf9Mvg7DA8XYbjdbkXxt6zNc9uIoq0D57947qsRZhuLtrsPZRRx+Pv6288d57xq+sE0RQlWX130u8ZvbWGG3WTeGSKsTfdUNaGDh3X35Hr7IyP7ROK5XweHJV3Bdwkq3VWbku7arjYDPclI4Ik+0X3ZlJ0ZyjXdvqBZCtbYg9XZ4vpLWzzWZTOsFte2j6owm59D91igoW43ZfGI7lD4+mUZ1BysFmZo68uuMy9kS7bZMBlJJiaTkEnJKDIZmZyMJsMRXvgZAAaCAWFgGCAGigFj4CRw0vYDnAROAieBk8BJ4CRwUiNom9JO9tfLQ4k1b+g7XR39b0b145or3+zfK0RCLgPsDH6UiFhrTanI4lhRJiKVxZSLJIo0aTQmihiKUXlMLNGMub7ZGP4U/hR+LQ9WWb8mzuBX8GvEAXsAq7KMCUHhSCUkWahExYSAJGxtLHRqbSIyaa0SUh23v+L2PL/ft/Hc+AG9HJZ5Hok4w/6es+DE2g/WUVVZ/l4zCx3vzL6mEuxhjNVht4DUaNwbxtQQ/r0Z+9CpjlN9sBLr1srW8yRnW49Z5v4cIcfwTY+rxW3brI+KVK2XwS0HO6H+KO967MVOqAG13brskAdsBxZ6TJBjgpX1NCEeE+whmCYkY4I9MtOEdEywB2yaoMYEexynCdmYYA/vG0GeIuT/ETiaHkKPGS4zTFNslyPOLpPMcLyAu8wzvRj2Yu4y1cw4XthdZpvheJF3mXBmbukJzkz42Yu/y7QzHE8CLjPPcDwVuEw+w/F04DL/zJH0dOBuiul9k/7Bt5y5o+/pwN1EMxxfB/kHOJ4O3G03sx5fB/ZWnMkb0tOBu01nxslOcGa0I30dJCPO6XF8Hexv+MlMeyIfyJOJKjy6C8LX7xgU//vGCQ8fQGeLEF9+q3+9PPShLAoAAA==</t>
  </si>
  <si>
    <t>92B785A4D86A7FC633F2DFDFE7E6158F</t>
  </si>
  <si>
    <t>JChemExcelJwoAAB+LCAAAAAAAAACNVk1vozAQvfdXjDhvjD2AwVWSqmovK7VbabuHva1cQlukABXQJP33O8abD9wUbwLyx7znsT3PY+ZXu2oNm6LtyqZeBILxAIo6b1Zl/bIItmW9arbdTGAigqvlPCcs4etuEbz2/dtlGG63W5a/FpXeNTXLmyqw9stdV44w24g17UuInIvw9/3d48CZlXXX6zoviNWVl93Qedfkuh8m84WLsNLtpqxDCw+rdmNH+4PcPJztulVwXNIN2a6JCs/luoDnpq10DxvkjB7+DV6Kumh1X6zg6YO6kQlFe7C8mN/fNvl7VdT9cn5vxihzvX7s2/ecOqpmXeTvNBxVvt8ugkoEy7num+q6bfUHmJrp1gI0go5Ax6AT0BJ0CjoDrUALTi/ZBQEEIQRBBGEEgQShBMEE4ZBwaMYhHBIOCYeEQ8Ih4ZBwqCho68JM9tfHW0FrXsMPuDn5P0y0bf3BvhQJXAS0M/SDmEVKKUhYGkUSUsZlGkHGYs4VKOqMJQhSjMwiEEjdNNdDGZE9IXtCdoXHUhq7ApGSXcpjmbEsoz2hoERZGps2JnEKJhpIJfUn0pSCRcav297jDjzJUvGvxEgY/+Re7v0H8HFcpmCpkuSSRhgKbysin191xkzwU8hg4yyV0jjimUSYcSZj2sKZYCqluR9KInHay1lMdor/LKH+JDm29/Z9yVmcqmEcifF+PqTE8CDF5fypqVcnVShXi+BJBINGfxbPHW3DoNEAmnZVtJQCzAAGekrAMcEoepoQjQlG/9OEeEwwp2WakIwJ5mxNE+SYYE7iNCEdE8y5PRDwHCH7RBB82oUaM2xSmKaYIUecIYl4OE7AbdKZXoxwYm6TlMePE3ab1Dx+nMjbJOjx4wTfJk2PH3mG41GAcCRgk7KH46jAJnEPx9GBTfqeI+nowF4SHo578IdLZXrfEM9wPDpARwf20vJwXB2o/+A4OrAXo2c9rg7MBepJHejowF68Hj/ZGY5HO+jmg8TPic7kAzybqMKTuyDcf8JQ9dPnTXj89rmYh/TRt/wLqhDIyycKAAA=</t>
  </si>
  <si>
    <t>7EABD34FC3F2A176D857FE4F972ABEFF</t>
  </si>
  <si>
    <t>JChemExcel4wkAAB+LCAAAAAAAAACFlk1vozAQhu/7K0acN8YewOAqSVW1l5XarbTdw95WLqEtUoAKaD7+/Y5xUgJlcdNoyMz7GOwZj1leH4ot7LK6yaty5QnGPcjKtNrk5evK2+flpto3C4GR8K7Xy5S0pC+blffWtu9Xvr/f71n6lhX6UJUsrQrPxq8OTT7Q7ANW1a8+ci78Pw/3Tx2zyMum1WWaEdXkV03nvK9S3XYP859b+IWud3npW7lf1Ds72l/k5p+zQ7Px+indUuyGUHjJtxm8VHWhW9ghZ/TPv8NrVma1brMNPB/JjUwoWoP1t+XDXZV+FFnZrpcPZow81duntv5IyVFU2yz9oOHo4sfdyiuEt17qtipu6lofwVwZtxagEXQAOgQdgZagY9AJaAVacPpSXJBAkEKQRJBGkEiQSpBMkA5Jh2Yc0iHpkHRIOiQdkg4TStg2Mw/6+/ie0Xy38BNuu4+xj6fv+fP4GR16HikHuPJoTegPQhYopSBicRBIiBmXcQAJCzlXoMgZShBUKzIJeosUpqcVAcUjikfkV9hbaeIKRExxSXFFGaDZk5VxLIDSIbgMe/9Zd+JQMBnKAChFoTA2YCoyNmQxGisZykv/WWc5D4799BacBSIKYEHPnhjr+o1M4oxOMMQwJqNUZ06/Ys4lBEzICIGzMCInEbGi2Y1HOoWJSZLwbE7OHk1ixXuLDAXGVHn+Z+mtl89Vubm4hHyz8p6F19Xkr+yloUXoatKDqt5kNW15M4CRXgI4BEwFzwPBEDD1Pg+EQ8DsjnkgGgJmL80DcgiYnfcJ4BQQfwHU/B2SIdDt6nlCDQnbBOYRM+SA6ZqGgxkl3DaZ+dmLUc5tU3LcZ5R228QczCjztuk5ni2aYBzpF6P826bqYEYlYJuwg0km1kA55jOug67RO7bkRB1cMJP3wXEdmAPDUW84qgN7+DiYUR3Yw8rBjOrAHm4OZlQH9jB0rIGcYBy9Bkd1YA9bB5NMrJuLGdXB+UD/Oh//oq/759cPuvzyauL37y3flj69sK3/Ad21t33jCQAA</t>
  </si>
  <si>
    <t>B1DDF752249CC3F256001D623E64C066</t>
  </si>
  <si>
    <t>JChemExcelmAwAAB+LCAAAAAAAAACFV2FvmzoU/b5fYfH5xWAbG6iSTNOmp01aV2l90tu3ySW0QwowAW3af79jDElwWCyILrbPufa1j+2b9fvXak9eirYrm3oTMBoFpKjzZlfWT5vgUNa75tCtGJcseL9d58ACX3eb4Fff/74Jw8PhQPNfRaVfm5rmTRXY9pvXrpxhDoI27VPIo4iFP26/3g+cVVl3va7zAqyuvOmGyq9NrvthMH/pIqx0+1LWoYWHVftivf3kkXkj+trtglNIH9H2AVTyWO4L8ti0le7JC48o3ugf8lTURav7Ykce3lDNKcswB9t369tPTf5cFXW/Xd8aH2Wu9/d9+5yjomr2Rf4Md/j48mkTVCwg+qG774u2aDYBUEWwXeu+qT60rX4j5svgNCOaEy2IjomWRCuiE6JTojOiWYQf2hkADAgGCAOGAcSAYoAx4Dhw3PgBjgPHgePAceA4cBw4DpwATgAnTIfACeAEcEJhhfeFiey/t9/FJvhGPs4eU747K98RF3E3Yu5G5L/mwRryTZBREaeCjCalEYvVZBRVKaKUaEvEZMbKGBChCKcqybLJMECUmAyWiyHIFYocE7XiNEllQlaCcoVJglVZlJ3qR9xEk5QL06xoFBmbUBkbm1LBjM1oKs/rJ9zIY5ymCiGxGMLBGjBJpUA3x/KpPomNRQyKYze9YVZiCpeMGBeDibLMDExKmBWUaAYwFsfGEbrcONUixETakCWflzlXqZ0S6Aj4LB28cCUj1+nUCpYwy3S0U/2RLSTENRqGdVOx6RIuB59pauxYjhA9DAYSnUrWYGeEx62xXT809e7sk5S7TfBg9hMg34vHjo/bJiBNuytanFHGgYGeE/icIFyCQdrtuf3fssfSpStx4Sq+3nc8J5itfZ0g5wTlJagLQnKdkMwJ5pC5TkgvgvYQsoshZX+b8M+eCWfR3NdwGF7vnbkCGQ7PI4cvcvgCxyMr5ojBHs4ejqMHe5h7xuZIwh7+nn4cVdjLwsNxhGEvF8/Y0gWORx3MkYe9vDxb2JGBvew8HFcHcsZZjIc7OrAXqqefBR1wj964qwNzMfuOMUcH9pL3cBwd2KTAw3F0YJMID8fRgU06PHOQLXA8Z5dwdGCTGg+HLcybj+PqYEicrscj3MthSLI8/Tg6sEmZpx+5wPHoQDg6sEmfh5MscDw6EO5dIWxSeckJz+72cMqZ8XmRT4enZPvdOsS/jO0fRaXpbZgMAAA=</t>
  </si>
  <si>
    <t>8C4D274A03502A8AC7A16E0ABCB5E8E7</t>
  </si>
  <si>
    <t>JChemExcel0QoAAB+LCAAAAAAAAACFlllvozAQx9/7KSyeF+ODsyKpqvZlpR7Sdh/2beUS2iIFqIDm+PY7g6EBJ4sb0nHM/+fxMR47vTmUW7LLm7aoq5XDKXNIXmX1pqjeV86+qDb1vnW5CLhzs04z0IK+alfOR9d9Xnvefr+n2UdeqkNd0awuHf3++tAWM81e0rp59wRj3Pvz+PDSM25RtZ2qshyotrhu+8qHOlNd35n/uPBK1eyKytNyr2x2urW/guHD6KHdOKch3cG7W0DJW7HNyVvdlKojO8EoPOwHec+rvFFdviGvR6gWlCcwB+ur9PG+zr7KvOrW6SO2UWRq+9I1XxlUlPU2z76gOSj8vF85JXfWqerq8rZp1JFgCasVJ0oQJYnyiQqIComKiIqJSojiDL7wnoOAg4KDhIOGg4iDioOMg06ATmA7oBOgE6AToBOgE6AToBOgk6CTHBZvm2Onfx8/cxj7lsDzRO76z9Pk/+nzPKnR5efhewfLIlYOTBP8EUkjH0xMQynlaCIqkiQaTUCTMGSj8UECPZbwLo5GM1RykARsNAwqYfwuoxGDly4sQhgxtKEP43MlZRHMgQswh/lwAypjtCFNBNqIhgnahAo5rR91I2e2O/jT7h1yPA12MOg5ZkMLSaJbRIse0KJntOgZLUdwWjEKRuBbwDkN/L4gqORmDRMB9I9L6idM9lQUDfhQgLFwGU4LZ5qE+n4oTjYGJYQO/A6kz/A3CxP/rNMQyt53LK/T17raTIqk2KycVwg0lPzK31qYtD7CHVI3m7yBHIINoHQKiDmA+2EZkHMAd88y4M8B3GvLQDAHcGcuA+EcwH28DERzoN/1y0Q8J3SSWEYSA+lzyjKCvTCGbkX4hZ5JC2Msuk5zFsZYd50WvxlxkTGWXqdRix9j9XXatTBGAOg0belbdIGxhA03o6A/BiyMEQb62LDsSSMM9DFjYYw40MeShTHiQB9jy/Mm5AXGkjKEEQf6mLQwwYV5szFGHOij2DIeMw5wTS35RhhxoI96ix8zDmK8GlhSLTvfCxPmoh9pngDD9WPRz4V8MGEmfrzJoeONly0onl3EvNMt7Sr14Hq6/gevp37E0QoAAA==</t>
  </si>
  <si>
    <t>EA9601ABA437D4780F36CE6938CF3375</t>
  </si>
  <si>
    <t>JChemExcel2AoAAB+LCAAAAAAAAACNVttuozAQfe9XWDxvDGNjAxVJVbUvK/UibfuwbysXaIsUoAKay9/vGCcpuFm8DelMhnM8vhyPnV7tqjXZFG1XNvXSAxp4pKizJi/rt6W3Leu82XYLYAK8q1WaIRbxdbf03vv+49L3t9stzd6LSu2ammZN5Zn3l7uunGC2nDbtm8+CAPzf93dPA2dR1l2v6qxAVldedkPwrslUP3TmHyn8SrWbsvYN3K/ajWntDwv0E9Bdl3tfQ7rBd9dIJa/luiCvTVupnmxYQPEJfpC3oi5a1Rc5edljmFFIcA5WF+n9bZN9VkXdr9J73UaZqfVT335mGKiadZF9YnPo/LxdehV4q1T1TXXdtmpPtKfDCohiRHGiQqIEUZKoiKiYqIQoCPCL7wEBgAhACCAGEASIAoQB4hjimG4HcQxxDHEMcQxxDHEMcQxxHHEccPHWhe708/6jwLGvCT4P5Gb4PIz+jz+Po5jxH80Xl4UtPZwm/COcRiGaBf5EORCgnGHfD4ZRKcLkaDhN4lgczSF4ljCHxEwQ8lBbCQknCxRnGEuyYFTE2nLKhbYhjRNtBZVS2wiXdhw/4o48q12TziP7r7EeDDKD2NhYaCsoT7SVFKS2EY0GXEzDSFvQk3NwongSOUEYphscbHxoDEIq+eAIGgZ2BAKRoCOpiAIxsGJ5oB8cxCQ8GjvfMTh0JvnYAQSjhnREQggmEibi1DFUtH+S9Cp9aep85JIyX3ovqDcN+VW8djh5g9A90rR50WIp0Q1o6JjApgS9LeYJfErQm2ieEE4JesvNE8SUoDfoPEFOCXo7zxOiKWHY/POMeMowtWKekliUobTMU3QvrKE7KXCmZ9zBsRbdVDsHx1p3Ux1PHHaWYy29qaaOPNbqm+rryGMJwFRrRx5LA6a6O/LYKtCV3iEcsGRgTg/HnrRkYE4bB8fSgTmdHBxLB+Y0c3AsHZjTb37eWHiG49ABs3RgTlcHR56ZNxfH0oE5wR3jic+sqaPkMFsHww1hPg+3dZCYG8VsebbrQfQfnDP1YMQZ9c0fHTr+8c6F7rf7mP91WbtIfbylrv4C499rrtgKAAA=</t>
  </si>
  <si>
    <t>49100C78B218134CEDA5CCE0CE51D818</t>
  </si>
  <si>
    <t>JChemExcel1QwAAB+LCAAAAAAAAACFV9tu2zgQfe9XEHpeU7yTCmwXRYsFFmgSoN2HfVsospIKsKRCduLk7/dQ9JXWmraFEclzOOTMcDief35v1+StHjZN3y0yTllG6q7qV033ssh2Tbfqd5sZF5pnn5fzCljgu80i+7Xd/r7L891uR6tfdVu+9x2t+jYL43fvm+YCs5O0H15ywRjP/7n//nPkzJpusy27qgZr09xtxs7vfVVux8X8j4q8LYe3pssDPG+HtzDbv4L5H6Pvm1V22tJXjH0BlTw365o890NbbsmbYBQ/9gd5qbt6KLf1ijx9oFtQXsAGy0/z+2999drW3XY5v/dzNFW5/rkdXit0tP26rl4xHV7++rbIWp4t5+W2b78MQ/lB/JvvLjkpBSklKRUpNSkNKS0pHSkLUnKGB+McAA4EB4QDwwHiQHHAOHACOOHnAU4AJ4ATwAngBHACOAGcBE4CJ71C4CRwEjgJnLRw6rr2m/n743e9yB7JV+KfP8evf3vAc/59mGg9nPU+ju+PcJxYZDNOpZSWwKD4kMvWsVMriNleck6VKISXBdOccEYLfE5tSaUpDOGKWob9cEOZtOwkD/0HnKXotoQ7aq3VBF50zDEi/GIKTeBYoZQhQmLcCCIUNQ42h2RaMz+uBWwGvOFOeT6T4GNeLeGTgiqN5TmwICzlCsJAJ4SiTp4695BAyMhHsI/RfvOMOheMMLYZNQYCS2On1l4AoxicDvMZ+BzbYE4CqrXC6imzY8upUYwthpVCQImQ3F43ZaGsb1pVOC+1c86rcdL3Y0kWTpsJWnDYc6aoFEZ7qZzFNBL2gx0wjnVoj7fG2z+sC9MxodVR7ruPqzZKsIOQtLDa4MDkxxOznD/13erslTSrRfbEs/Eo/aifN2J/mjLSD6t6QKbyE3joOUFcEvxROBLEFEFeEdRtDeqS4M/1bYK+IpjbBHNFsLcJ9pLg08vtTbtLwpiMbqsoIkeMues2xU95wRlzXYITO3zMjQlO5POQS28bgEduD7k3oSfyfMjVCT2R80NuT+gx195JUeyE2WxiaW5iOy6hJw6D8YpKnMg4DMYr7fbaRBQG4QpM6ImP/nhlJjjx6R+v2AQnCoNwJSc4URiEKzzBicIgXPkJThQHoURIcNyEDVKcYsI/idiRURyEsiWRnON0cMmZ1hOnA18WJbKbjOIglFIJThQHofRKcKI4CKVaghPFQSjtEnazE5xEvMkoDkLpmOAUE3ZLcFQUB4fy9Ho/+VlJkB8KbrxeFeP5qVL/NM/xF2X5H7eI7JvVDAAA</t>
  </si>
  <si>
    <t>E49F8F6CB0C36BA8F5B1E52EE07BB51C</t>
  </si>
  <si>
    <t>JChemExcel0gwAAB+LCAAAAAAAAACFV01v2zgQvfdXEDqvKX5JFAPbRdFigQJNArQ99LZgZCUVYEmFpMTJv++jKMc27TVtC0NS73HImeFwvPz42mzJS9UPddeuEk5ZQqq27DZ1+7RKdnW76XbDgouMJx/XyxJY4Nthlfwexz83abrb7Wj5u2rsa9fSsmsS//7mdahPMDtJu/4pFYzx9Nfttx8TZ1G3w2jbsgJrqG+GafBbV9pxWsz/qEgb27/UberhadO/+Nn+E8z9GH0dNslhS5/x7hOo5LHeVuSx6xs7khfBKH7sH/JUtVVvx2pDHt4wLCg3sMH6w/L2S1c+N1U7rpe3bo66tNsfY/9cYqDptlX5jOnQ+PpllTQ8WS/t2DWf+t6+Eddyw5YTK4iVxCpiM2JzYjWxBbGGWM7w4D0HgAPBAeHAcIA4UBwwDpwATrh5gBPACeAEcAI4AZwATgAngZPASacQOAmcBE4CJzWcuq3cZn6+/alWyT35TNzz7/R1rTs8x9+7C727o9H7qX0Px4lVsuBUSqkJDIoPOe29D2YKYjFLzqkSRjhpWMYJZ9Tgc+hLKnOTH6SimmFfPKdManaQ+/G9zKhRbt6MKu3xUheZ6+sMdkQ/z/Q8DzOOp4xRTk9mlHB9IVjm+kY6vqQq04oYCCyvoHkBoSkHi7i5IRQt5GFwhnhCQt68ffLMbZ7RovBGmPqM5jmEQCgeerPIqCy0IViGgCsFzbXGqqiSCBBnI/SwNAWBFfNDb37HKZcQ0KgYwsV5iGlNFoJqjTBaKMp4IcgCZhIZVgSzaJhjUVDAtJMC+t24MQgx4LIiZwf+PN/7uqSSxV7Mg7NwmhDks8C2sEyclvT9uKyXD127OWqSerNKHngynaPv1eMg5qOUkK7fVD3SlJvAQY8J4pTgzsE7QVwiyDOCuq5BnRLcob5OyM4I+XVCfkbQ1wn6lOByy/VNF6eEKRNdV2ECR0yJ6zrFTXnCmRJdhBM6fEqMEY44302MEnjd597rNuOB432ujugJfO9ze0RP4H5/F0T06Atm0xE9QRD4+yaiJwyD6X6KnMgwDKb77PraRBAG/v6L6AmP/nRfRjjh6Z/u1wgniAN/H0c4QRz4+zvCCeLA3/cRThAHvj6IcIoLNohxzAX/RGJHBnHga5ZIcg7TwSnnsh5xnqpkJLvJIA58HRXhBHHg664IJ4gDX6dFOEEc+LouYjd9gROJNxnEga8bIxxzwW4RjgriYF+bnu8nPSoJ0n21jeZZJZ4eyvQPyxT/T9Z/ASfcJcTSDAAA</t>
  </si>
  <si>
    <t>2FD41073E55AFE3C76DB77EFDC14D602</t>
  </si>
  <si>
    <t>JChemExceluAoAAB+LCAAAAAAAAACNVttu4yAQfe9XIJ43GMb4VsWpqvZhV2q30nal3bcVcWhrKbYr203Sv98hOElN0tBcNDCcMzD4eGB6tamWZKXbrmzqnArGKdF10SzK+jmn67JeNOtuIiAS9Go2LRCL+LrL6Uvfv14GwXq9ZsWLrtSmqVnRVNSOX266coRZh6xpnwPgXAR/7+8et5xJWXe9qguNrK687LbOu6ZQ/XYxn0wRVKpdlXVg4UHVrmy0f8DNj7NNt6CHlG5w7Bqp5KlcavLUtJXqyQo4wx//Rp51rVvV6wWZv6MbmMhwD2YX0/vbpnirdN3PpvcmRlmo5WPfvhXoqJqlLt4wHDZ+3Oa0EpSoeffY61Y3OUWUprOp6pvqum3VOzEtg1OCKCAqJEoSFREVE5UQlRKVESU4/nFcIEAgQiBEIEYgSCBKIEwgDhAHJg7iAHGAOEAcIA4QB4iDDJ/iUpvV/35/1Tn9SW5GX9N/GHkeyM8T/Qd8MpDTmAngCUmYjGS4MylL0pTvzOAckGPC0JOITDg5GWwMCVkImBewVMYRGikS2DkHCGdpgk7OBEczEUyGmPkE8LEaG7JEGjv4B5glUfKOOQnBoohzIjgGRJsxkNykIxNuFpmFWyPiQ28YkyxGHeN60ujQAxYKE41FJgpKCz9kgrGTUVcmUWZWlUkekWEUGBfo3VO3TsRGcZjs7T7SQBEcnYMJMclEouKCveRm03lTLz40SbnI6dzoFCG/9FMHgxwpadqFbnFDTAAD/UiAMSF0CQZpZT/7Y9lD7zhUeBRKnp9bjgnmlTlPiMaE2EuIjwjJeUIyJpiX9zwhPUraQ8iOlpR9tuHfPRsu+DjWtsicn124AtkWpT0HTnLgBMcjK+GIwRY9D8fRgy2SnrU5krBF1TOPowpbhD3zOMKwRdszj6MNW+Q982QnOJnnFXZkYA8RD8fRgT10PBxXB/EXOCd0AB69gasDk4+vjDk6sIenh+PowB62Ho6jA3s4eziODuxh7tmD7ATHo7fQ0YG9LHg4rg7gCxxHB7sLyXE+wYczKtjdqbB5dN8KDpexi2mAt9DZf1QzML64CgAA</t>
  </si>
  <si>
    <t>D937A68D3A5AB7A54497F7CEF84B14B2</t>
  </si>
  <si>
    <t>JChemExcel0gwAAB+LCAAAAAAAAACVV9tuozAQfe9XWDxvjD3mYqokVdVqpZV6kbb7sG8rl9AWKUAFNEn/fscYkuCkeLcJOdg+x+PLeDydX+2KNdlkdZNX5cLjlHkkK9NqlZevC2+bl6tq28w4hNy7Ws5T5CK/bBbeW9u+X/r+drul6VtWqF1V0rQqPNN+uWvyEWcraFW/+sAY93/f3z11mlleNq0q0wxVTX7ZdJV3VarabjBfmPALVW/y0jd0v6g3prc/wPSX0V2z8g5TusG2a5SSl3ydkZeqLlRLNsAoftk38pqVWa3abEWeP7EaKE9wDZYX8/vbKv0osrJdzu91H3mq1k9t/ZFiRVGts/QDu8OXH7cLr+Decq7aqriua/VJ9JuuVpwoIEoQFRAVEhURFRMliUqI4gwfbOdI4MjgSOHI4UjiyOJI48gD5IHuB3mAPEAeIA+QB8gD5AHyBPIE8oQ2iDyBPIE8gTwR46auMz2ZX5/v2cJ7JDdEP9+7j357wOerz8PR7/B57MqPuHGw8GacCiFigguKf2Rc2leGAcKsR85pAInQmLAQNBraUBZURIk8YEBjhvPhEWUihgMO9a72/+3P4ic0iHB4kkYJQkx5iBBRIRECKoNDZU8xAo98mvWJdNOMUSnNInRlRiPdKaArHko9hFQw3EdBpZARUsIEdxtXNogSBAlY0kNDCCgXh1LfhssZIqDFQMZCW4RQI9A40ShoGB2Xh/aQcmZQxhpjGnCNknJ5XO7b9+OCMOED9JU9CJpAFAwQUoiYPi3+/rgs589VuTp6Jflq4T1zrztHP7OXBvqj5JGqXmU1hindgaYeC2As0OdgL4BzAnEiCKYtBGOBPtTTgvBEEE0LohNBPC2IxwIdW6YnLceCLhJNm0isjegC17REdznSdIHOobE3vAuMDg2czsYlsXbdxN7pNePWxptY7bBj7b2J7Q471vabu8BhJz6zbLHDjuUE5r5x2LHdoLufHCfSdoPuPpseG1huYO4/hx376Hf3pcOOffq7+9Vhx/YDOdKctxOeGZsjzoDlB+bOd2gsPzA5gkNj+YHJKRwayw9MDjKtEZYfmJzFobH9IPgHDZyGKuGIbsLyA5NHOTSWH5i8y6Gx/MDkaQ6N5Qcmr3NcavEZjcN3hOUHJm90aJIz6+bQBJYfDLnp6Xz8o5TAH7JtfD3JxP1Dmn4x9/H/k+VfVYsOAdIMAAA=</t>
  </si>
  <si>
    <t>86B5EDE2D512F4ECB2D48A06BEBA9377</t>
  </si>
  <si>
    <t>JChemExcel9QoAAB+LCAAAAAAAAACNVl2PmzgUfe+vsHguxr4GA6MkVTXVSit1ttJ2H/at8hBmihSgAmYy8+/3GJIheLK4ItG1r8/xx73HH5tPL/WBPZddX7XNNpBcBKxsinZfNY/b4Fg1+/bYh5ISGXzabQpggW/6bfBzGH7dRNHxeOTFz7I2L23Di7YOpvabl75aYI6Kt91jRELI6N+7r99HTlg1/WCaogSrr2760fm1LcwwTuZ/hohq0z1XTTTBo7p7nnr7QcL+BH/p98G8pFu0fQaVPVSHkj20XW0G9kyC4yc+sseyKTszlHt2/wo3cZkjBrsPm7svbfFUl82w29zZPqrCHL4P3VMBR90eyuIJ3aHw55dtUMtgtzFDW3/uOvPKbMm6jWSGmFHMxMwkzGhmUmYyZnJmpMAf7RIACYQERAIjAZJAScAkcAQc2X6AI+AIOAKOgCPgCDgCTgGngFOEBB5KO/F/Xn+V2+Avdvv2XZZv2ber9W/4bsf/H/ZDamgbhFJwmWKeYcYzlWoWpjwRsWChhl/AH8Ov4VfwYy4hAqlz+AX8SfpmBY/zTDCJGlZ5MsTzVEsW8zjD8ogrYIDMZEZnguJSwhlzneQpS3hMMMvaCTLTBUzG8xhtmD5lSjEpucZ85/rszwg242msVMBeye4FqXWGOeZqNL9bUzxOtZ0qxXPt1CZ4LjSG40Q6sUFJhNDWKpXrcz+hDUtMs8XKdJrbGCcCGgkTG0ua6+f2s8Ui0e8Y88zaU11wrWEIyp9rk4F8ozf97jb3bbO/KLJqvw3uZTAK++/yoaeTtgPWdvuyQ6xsBxZ6SaAlwe6EdYJaEuy+WSfES4LdZeuEZEmwe3KdoJcEu4PXCemSYPf7OiFbEuzpsE7Il4TxLHlj0DWGbV+kbjx71keRbrrHs8ozjpPx6WzzjOMkfToLPePEVziezEsn9dNZ6+E42Z/OZg8nvRIDH+e9Bi4o10OQX1mOR2nkymC8YjwcVwbjleThuBt/vMI8HEcG05W3HgOKr3A8ciNHBtOV6uG4Msh+g+PIYLq2PetxZDBd8Z5xHB1MT4L1cZS4wvHoQDk6mJ4cHo6rA8vx6EC5OsinJ817TnRxSUXnBxmK7x5r0fyS+7CJ8ITd/QdOKbkg9QoAAA==</t>
  </si>
  <si>
    <t>8DA50CE67347A05C51DE8C5A34BA1C6E</t>
  </si>
  <si>
    <t>JChemExcelmAkAAB+LCAAAAAAAAACVVttuozAQfe9XjHjeGGxzrZJUVfuyUi/Sdh/2beUS2iIFqIDm8vd7jJMG3CzsJmnHHp8zvszxwPxqV6xpk9VNXpULhzPPoaxMq1Vevi6cbV6uqm0z4yLgztVyngILfNksnLe2fb903e12y9K3rFC7qmRpVThm/HLX5APMVrKqfnWF53H31/3dU8eZ5WXTqjLNwGryy6Zz3lWparvF/GUKt1D1Ji9dA3eLemOi/Rae/nls16yc05ZuMHYNKr3k64xeqrpQLW2Ex/DzvtFrVma1arMVPe/hFownOIPlxfz+tko/iqxsl/N7HSNP1fqprT9SOIpqnaUfCIfG99uFU3BnOVdtVVzXtdqTbmm34qQEKUnKJxWQCklFpGJSCSnu4Q/jHAAOBAeEA8MB4kBxwDhwAjih4wAngBPACeAEcCJCstaZXuTP/XuGva7pgW7wfez9vzm0H6z24xGB0xcLB6eBD/nM1yZgkZQRRcwLI59iOLHgBE4/Ig6VhLFPXMCNtXEJfxCfbIDxBOMhxiXGIxaHEXgxk74MtY0ikRASILm2iBdrK1gotJVMJtr6LJF9/xF34H2Je5zPzO/Q/rStGWec42xn4Pra/mcf3URvmSXdzo89HI4gybiME/KYL+A8GM6iELk7mOEYgiZeIE9WMCETT/djHgVdP0bCrcVAY+6nyJbz56pc9ZqUrxbOM3c69f3IXhpsvlOfQ1W9ympcbh1AQ/sEMSRorY4T5JCglT1O8IcEfQ/GCcGQoG/NOCEcEvQdGydEQ4K+keOEeEjo7u84IxkyzHX/pIhzFB1ywOnKw/g03Eq4KScTHCvnpvxMrE2e4UwknluZN+VtgmMl35TDCY6Vf1M+JziWBEy5neBYKjDleeLcbB1oDp+4kpYOTPmf4Ng6CP+BY+nAPGLG9yNsHehH0UTFEJYOzCNsYp7gDGdCO8LWgRhwzs9j6eD4WB2d52s16FF607i9Eu0e3xnQ/PI+4Z5eNi7mLt6yln8AF1Wqe5gJAAA=</t>
  </si>
  <si>
    <t>AFB7C51B9F075B1248375F81C9EAC16F</t>
  </si>
  <si>
    <t>JChemExcelmAkAAB+LCAAAAAAAAACVVttuozAQfe9XjHjeGMbmWiWpqvZlpV6k7T7s28oltEUKUAFN0r/fY2ia4GZhNxeNPT5nfJnjgfnFrljTJqubvCoXDgvPoaxMq1VePi+cbV6uqm0zYxmwc7Gcp8ACXzYL56VtX89dd7vdivQlK/SuKkVaFU4/fr5r8gFmq0RVP7vS89j9dXvz0HFmedm0ukwzsJr8vOmcN1Wq224xf5nCLXS9yUu3h7tFvemj/Zae+Xli16ycw5auMHYJKj3l64yeqrrQLW2kJ/DzvtFzVma1brMVPb7DLQUnOIPl2fz2ukrfiqxsl/NbEyNP9fqhrd9SOIpqnaVvCIfG9+uFU7CznOu2Ki7rWr+TaRm3ZtKStCLtkw5Ih6Qj0jHphDR7+GOcAWAgGBAGhgFioBgwBk4CJ00c4CRwEjgJnARORkjWOjOL/Pn+mmGva7qjq8/v/aB9Z7Xv9wicvlw4OA18yBe+MYGIlIooEl4Y+RTDiQUncPoRMVQSxj6xhBtrYwV/EB9sgPEE4yHGFcYjEYcReLFQvgqNjSKZEBKg2FjEi42VIpTGKqESY32RqGP/HvfB+xJ3P18/v0Pvh23NWDDjbGfg+sb+Zx/dxGxZJN3O9z0cjiQlWMUJecKXcH4YFlGI3H2Y4RiCJl6gDlYKqRLP9GOOgq4fI+HWYqAx91Nky/ljVa6OmpSvFs4jO536fmRPDTbfqc+hql5lNS63CWCgxwQ5JBitjhPUkGCUPU7whwRzD8YJwZBgbs04IRwSzB0bJ0RDgrmR44R4SOju7zgjGTL66/5JkacoJuSA05WH8WnYSnhfTiY4Vs778jOxNnWCM5F4tjLfl7cJjpX8vhxOcKz89+VzgmNJoC+3ExxLBX15njg3WweGwxNX0tJBX/4nOLYOwn/gWDroHzHj+5G2DsyjaKJiSEsH/SNsYp7gBGdCO9LWgRxwTs9j6WD/WB2d52s1OKIcTeMelWh3/86A5pf3CffwsnE2d/GWtfwD4pNoWpgJAAA=</t>
  </si>
  <si>
    <t>75BED7BD75B32DCD556F90C9C58B3595</t>
  </si>
  <si>
    <t>JChemExcel3gkAAB+LCAAAAAAAAACNVk1vozAQvfdXjDhvjD8w4CpJVbWXldpdabuHva1cQlukABXQJP33O8ahBDeL2yQ19rw3Y3uexyyvDuUWdnnTFnW1ChihAeRVVm+K6nkV7ItqU+/bBeOSBVfrZYZYxFftKnjputfLMNzv9yR7yUt9qCuS1WVg7ZeHtphg9oLUzXPIKWXhn/u7h56zKKq201WWI6stLtt+8K7OdNdP5j8hwlI3u6IKLTwsm5319pdT86Xk0G6CcUk3aLtGKjwV2xye6qbUHew4Jfil3+A5r/JGd/kGHt9xmBOmcA/WF8v72zp7K/OqWy/vjY8i09uHrnnLcKCst3n2hu7w4fvtKihZsF7qri6vm0a/g3kyw5qB5qAF6Ai0BB2DTkCnoBVoRvGHdoYAhgiGEIYYhiCGKIYwhjiOOG78II4jjiOOI44jjiOOp5iwbW4m+vv9Ncf1buEH3ODH/P95/I2fn0fr+HzEYA74KsA9wT+IiFBKgSSJEDEkhMaJgJRElCpQOBjFQ8NQMnEqgHG04mSZwHEZj61Eu+LAYmNXY5sQGSURmO2WIjHjiuOm4HisTKsIF9iaLNFz/QE38CQR6dAq9ItLkIoO8QN4H1fH0BVOjWPPzPBcb0GJoFF0HiNw6thgBCbl0DvaKFGJZIagpDBuIoGpXDCSxDIaW0GoUgwWEdoxjQvc6TiOxv5gH1qUa0J7PxGT/DgfFF34obr18rGuNiePUGxWwSMLejn+yp9a3IBejgHUzSZv8LQbBwZ6SuBTghHvPEFMCUbq84RoSjAHY54gpwRzjD4I/Bwh/kRI5yMkU4I5ovOEdEroD/Q8Q00Z9vzPU4zLCaevF/NLZ07CbX3xxHFybuuRJ46Tdlu/PHGczNt654kjz3ASTxwn/7aeejiOBGz99XAcFdh67eE4OrD13XMkHR3Y+2B+37h78A3Hd/QdHdj7xsNxdZB+gePowN5pnvW4OjB3n6ducEcH9s70xEnOcDza4a4Ooi9wztSDE87J3MKTuh4Obx74+OmtJBxfWS6WIb6rrf8BkKyL3N4JAAA=</t>
  </si>
  <si>
    <t>209E3DFC515670CBF5F95610A557A20C</t>
  </si>
  <si>
    <t>JChemExcel4gkAAB+LCAAAAAAAAACNVk1vozAQvfdXjDhvDB7zWSWpqvayUrsrbfewt5VLaIsUoAKatP9+nyFfuClsEjJm5j2PjZ/HzK/eizVtsrrJq3LhSOE5lJVptcrL54WzzctVtW1mkgPpXC3nKbDAl83CeWnb10vX3W63In3JCv1elSKtCqePX743+QCzVaKqn132POn+ub976DizvGxaXaYZWE1+2XTOuyrVbTeYL1K4ha43een2cLeoN31vf9kzP0+8NyvnOKUbxK5Bpad8ndFTVRe6pQ17Aj/vGz1nZVbrNlvR4wfcLGSCZ7C8mN/fVulbkZXtcn5v+shTvX5o67cUjqJaZ+kbukPj++3CKaSznOu2Kq7rWn+QaRm3lqSZtCLtkw5Ih6Qj0jHphLT0cCEuAZBASEAkMBIgCZQETALHwLHpBzgGjoFj4Bg4Bo5jLNg6MwP9/fGaYb5r+kE3+Jr/n7tr//25ix3bBwTWgBcOngk+5AvfmEBESkUUCS+MfIrhxLATOP1obyQkE8Y+SUYUA5UK/iA+2gDxBPEQcYV4JOIwAi8WylehsVHECWE1lDQW/cXGsgjZWCVUYqwvEnXq3+N2vE/97vP1+R36OM5uBq5UPs0gAt/Yr+5ZBMEITgpOwpAYGWB2d9LMJyAlWEWSPBEwnDsjMUaP92YYQ6exB8bBQoq+F5v7SCaqu49VYg8GwnMPylvOH6tyddKkfLVwHqXTSfJX9tTgIXSSdKiqV1mNHW86MNBTAg8JRsDjBDUkGLmPE/whwWyOcUIwJJitdCDwOUL4iRCPZ4iGBLNNxwnxkNBt6nFGMmT0NWCcYroccLqaMT51aS14X2Mm8lhr3tekCY617H0Nmxibf4YzsfbSWvy+Rk5wrPXva+oEx5JAX4MnOJYK+po9wbF00Nf48efG3hkOT2xje+N3Z8gEx9ZB9B8cSwf9OTUxH1sH5jybKBps6aA/ByfyhGc4E9phWwdqwDmfx9LB/mwezXOmHpxwTvK4J3Xd3b99oPnpzcQ9vrZczF28ry3/AYKGhOfiCQAA</t>
  </si>
  <si>
    <t>304F89E8F655DC6FB91149F337CFE634</t>
  </si>
  <si>
    <t>JChemExcel4gkAAB+LCAAAAAAAAACNVk1P4zAQvfMrRjkvTjxOnBi1RQguK8EiLRz2tjJpgEhNgpLQj3+/45jSxpR4+6Gxx++N7czzOLPLbbWCddF2ZVPPA86iAIo6b5Zl/TIPNmW9bDbdOceEB5eLWU5YwtfdPHjt+7eLMNxsNix/LSq9bWqWN1Vgxy+2XTnCbARr2pcQo4iHf+5uHwbOeVl3va7zglhdedENztsm1/2wmG+mCCvdrss6tPCwatc22l+MzC9i224ZHLZ0TWNXRIXnclXAc9NWuoc1Rox+0Q94Keqi1X2xhKcduZFxRc9gcTa7u2ny96qo+8XszsQoc7166Nv3nBxVsyrydwpHjZ8386DiwWKm+6a6alu9A9Mybs1BI2gBOgadgJagU9AZaAWaR/SncU4ATghOEE4YTiBOKE4wTjgkHJo4hEPCIeGQcEg4JBxmlLBVYRb6uHsraL8r+AXXn9/7b3u2ff/xv6Yc4DygZ0IfiFlsTMJSISSkLJKpgMw4FShyxhI4aUVm4mCRhmm1XNB4Ig82oXGFwKUZV8BTlsk0AZ4xEYvY2DSlnVA6BDeW4mXGIpNIu0TBhDI2ZkoYu/fvcR+8L3H389n5A9gdtnfOGU8kWeJm0t833fhbN2cK46OeRKVAsEjFCRgkOT8MZylP070Zj1FQFav0YJFhRvugfiZJCdSn7SfuGkl44afyFrOnpl4eNaFczoMnHgyS/F08d/QMBkkG0LTLoqUTbwIY6DEBxwQj4GmCGBOM3KcJ8ZhgDsc0IRkTzFGaJsgxwRy8TwKeIqRfCGp6hmxMGA71NEONGbYGTFNMyBFnqBnTO+FOwm2N8czj5NzWJA/HSbutYZ61xSc4ntxzJ/m2Rno4Tv5tTfVwHAnYGuzhOCqwNdvDcXRga/z0c8PoBAc9x9g9+MMd4uG4Okj/g+PowN5Tnv24OjD3madooKMDew965pEnOB7toKsDMeKcnsfRwf5unpznRD3Ak1UqPKrr4f7tg5pf3kzCw2vL2Syk97XFP0U3jC7iCQAA</t>
  </si>
  <si>
    <t>5FCC02EEA28B6F0C2AE047E0C15970F8</t>
  </si>
  <si>
    <t>JChemExcel3gkAAB+LCAAAAAAAAACNVktvozAQvvdXjDhvjB8YcJWkqtrLSu1W2vawt5VLaIsUoAKax7/fMd6E4Ka4CWjsme/zax5mfrUr17DJm7aoq0XACA0gr7J6VVSvi2BbVKt6284Ylyy4Ws4zxCK+ahfBW9e9X4bhdrsl2Vte6l1dkawuA2u/3LXFCLMVpG5eQ04pC//c3z32nFlRtZ2ushxZbXHZ9sq7OtNdv5gvpghL3WyKKrTwsGw2drS/nJqHkl27CoYt3aDtGqnwUqxzeKmbUnew4ZTgQ3/Aa17lje7yFTzvUc0JU3gGy4v5/W2dfZR51S3n92aMItPrx675yFBR1us8+8DhsPHzdhGULFjOdVeX102j92BaRq0ZaA5agI5AS9Ax6AR0ClqBZhRftDMEMEQwhDDEMAQxRDGEMcRxxHEzDuI44jjiOOI44jjieIoOW+dmoU/79xz3u4ZfcHP8P4x6475tP9gXfcAXAZ4J/iAiQikFkiRCxJAQGicCUhJRqkChMoqBYazEqRgkRzOulgm0y3iQEu2KA4uNXQ0yITJKIjDnLUVi9IrjqaA+VkYqwgVK4yZ6rn/AHXiSiPQgFY6Le5CKHuYPYD9sD5eshBFpLKZ7Ahf7lTIiLDmF9DZKUoH+YYRJdM+MEplEEcwYUTSlgxSER+jmWYR2KWAmUY+LPfYP9oOkJGKiH0fKJP2/Hgy68Bh1y/lzXa1OmlCsFsEzC/pw/J2/tLj/PhwDqJtV3mC2mwEM9JTAxwQTvNMEMSaYUJ8mRGOCSYxpghwTTBpNE+IxwSTdkcDPEZJPBDU9Qzom9Ak9zVBjhs3/aYoZcsTp68X0TpjjcFtfPPM4Prf1yDOP43ZbvzzzOJ639c4zjzzD8bifOf639dTDcULA1l8Px4kCW689HCcObH33pKQTB/Y+mD437ia+4fhS34kDe994OG4cpN/gOHFg7zTPftw4MHefp25wJw7snemZJznD8cQOd+Mg+gbnTD3gZ6tUeFLXw8OXBzY/fZWEwyfLxTzEb7XlPxwYaUveCQAA</t>
  </si>
  <si>
    <t>211EE92DD658D301049C8A59E4C35545</t>
  </si>
  <si>
    <t>JChemExcelmAkAAB+LCAAAAAAAAACFlktvozAQx+/9FCPOG8OMeVZJqqq9rNRupe0e9rZyCW2RAlRA8/j2O8ahCSTFeQ2Z+f9sbI/HzG92xRo2Wd3kVblwUHgOZGVarfLybeFs83JVbZsZUoDOzXKespb1ZbNw3tv249p1t9utSN+zQu2qUqRV4Zj49a7JB5qtFFX95pLnofv38eG5Y2Z52bSqTDOmmvy66ZwPVara7ma+6cItVL3JS9fI3aLemNb+kac/ntg1K+c4pDuO3TIKr/k6g9eqLlQLG/IEf7wf8JaVWa3abAUve3aTwITnYHk1f7yv0s8iK9vl/FG3kadq/dzWnyk7imqdpZ/cHF/8vF84BTrLuWqr4rau1R70lXYrBEWgJCgfVAAqBBWBikEloNDjL8eRBcgKZAmyBlmErEKWIeuIdaTbYR2xjlhHrCPWUcSLtc70Tf7Zf2Q81jX8gjt+69+nw7d/Px1iY88Tzz4tHJ4NfoEvfG0CEUkZQiS8MJIQa2cCCTv9sDfIyRLGEpA4yreJkv1BeLQBxxMCDHU8AYxEHEYBYCykL31to4iio7/XHTheH4kcJ+4n1pZESDxskkIm2voikdr2/l5nOAf2x1HNOJZEPsw4Rtp+95/bkhM6FITcFYok7szhXxjHAUiBgUTwhO+zk4nYk/KspUMYeeyh7M3BeYImnBtflgSRH3OKuV85tpy/VOXq5BLy1cJ5QadLvt/Za8OD75LPgapeZTXvbd2Alp4CNAR0qk4DcgjoxJ4G/CGgt8E0EAwBvWm+ALoEhGdAPN1DNAT0hpwG4iHQbd9pIhkSZrdPI7rJAdNVh+mh42jBTTWx9DNac1N9LMxo2U21stybf4GxrD2OFt9UQwszWn9TPS1MdGEOYst4RllgKrSln0t5kEz3Q+M80JXekm403vjdqWFhRnlgThkLM8oDcypZmFEemFPMMgfBBcZSaGiUB+aUtDDRhXmzMaM86E/i8/G4JzXa7Z8Z+PLsecI9PmxczV1+ylr+B9dMH3mYCQAA</t>
  </si>
  <si>
    <t>3382AE2CA6F38ADCB80FD1985C32D6EF</t>
  </si>
  <si>
    <t>JChemExceliwoAAB+LCAAAAAAAAACFVktv2zAMvvdXCD4vskRZfhRJiqK9DGg3YN1ht0F13NZAbBe2m8e/HyXFra1kVuKEBP19pCRSlJY3h2pLdkXblU29CjhlASnqvNmU9esq2Jf1ptl3Cw6SBzfrZY5YxNfdKnjr+/frMNzv9zR/Kyp1aGqaN1Vg318funKC2QvatK8hMMbDP48PT4azKOuuV3VeIKsrrztjfGhy1ZvB/CdEWKl2V9ahhYdVu7Pe/gLTD6OHbhN8TekO390ilbyU24K8NG2lerIDRvFh38hrURet6osNeT6iGSjPcA3WV8vH+yb/qIq6Xy8ftY8yV9unvv3I0VA12yL/QHeofL9fBRUP1kvVN9Vt26oj0Zo2K04UECWIioiSRMVEJUSlRGVEcYY/fM8RwBHBEcIRwxHEEcURxhEHiAPtB3GAOEAcIA4QB4gDxAHihE7cttAD/n18L3DeW4LPD3KH3/H/+PtzZLP6T/vDhMAqwAXCDxE0iVBwKoAlgwAayygahKBZmvJBnIwXCXPIBaM8EpmWMc9SssByjDJOFkBlqqWgQmoZ0TTLGFlIGsdaJphMLQf7gBt4jl8bLiDHrzmeBDJZyownRGY6gki1jGkGWiY0zrTMKAgtuSaODQOAcyojowAVxhUXNJVmVugcjDKyCCFxAbikGF6YVyw9YU5KRCMQcqycYzhNZAxjhSEYpLGkUcSMRSRZ9DkwrNzws3TXy+em3oxUUm5WwTMPTE3/Kl46XDJT0AFp2k3RYsvQDjR0TIApQZf/PEFMCXqzzBOiKUFvrXmCnBL0RpwnxFOC3rbzhGRKMJt8npFOGbYnzFOys3n7GHoQ7rjAQ3ESbpuUh+Pk3Da1Tw5c5Dhpt03QE8fJvG2anjhO8m2T9cRx8m+bsidOcoHjqRruFoFp+h6OUwX2kPBsSacM7KHi4Th1YA8hD8epA3toza8biAscTx2AUwf2UPRw5IV183GcOrAHr2c+bh3onHraDTh1YA92Txy3DlJ7EZjttOx8L3g5F/rBiDMaWzg6P8LhmoTq2RUq/LpfXS1DvFiu/wHR7jpLiwoAAA==</t>
  </si>
  <si>
    <t>9A18BCB613AB966C476A7AB79B44B163</t>
  </si>
  <si>
    <t>JChemExcelgAoAAB+LCAAAAAAAAACNVk1v4yAQvfdXIJ/XGAZ/USWpqvayUruVtnvY24o6bmsptivbzce/38HEjU2yZhMng+E9ZoDHwOJmX27INm/aoq6WHqfMI3mV1euielt6u6Ja17vW5xBx72a1yBCL+Kpdeu9d93EdBLvdjmbvean2dUWzuvRM+/W+LSaYnaB18xYAYzz4/fjw3HP8omo7VWU5striuu0rH+pMdX0w/3ARlKrZFlVg4EHZbE1vf4Dph9F9u/ZOQ7rDtlukktdik5PXuilVR7bAKD7sG3nLq7xRXb4mLwesBsolzsHqavF4X2efZV51q8Wj7qPI1Oa5az4zrCjrTZ59YndY+H6/9ErurRaqq8vbplEHoku6WnGigChBVEhURFRMVEJUSpQkijP8YTtHAEcERwhHDEcQRxRHGEccIA50P4gDxAHiAHGAOEAcIA4QJ/TCbXId8K/DR47j3hB8fpA7/I7/T9+nUY0pPx1/d7ggsPRwgvBDBE1CNCmVIUaW0JilbDAxhSQUgwkRwmIkxCxhgzlWAkJEOBhGpZAJ8RkV2Ep8TtMojYkPVIgw0jaJRUr8kAomEBdRlmgb05hrm1CRaotBwbh+wA08u9+jP+PeI4fTKI/GFxTH1ds00jZCT1JqDzzSFgcutU1pGI/fh/YBP7Rz3fGxkCR2TYjhYYFTGbGQ+JKC0C2DRUSUiHhUsBEJlSyGk40Rh/rQ7/3E4jvI0A4X5Rp86XW1eKmr9ahIivXSe+FeL+Sf+WuLs9Sr2CN1s84bzBO6Aw0dE2BK0JqfJ4gpQe+QeUI4Jej9NE+IpgS9++YJ8ZSg9+o8IZkS+p09z0inDJMI5inybNwuhg7CjgscFGvBTWZycKw1N5nsiwMXOdaym8zn8GOtvMmUDo61+CazOmKLL3AckuGWBEzmdnBsEfSZ3sGxVGBOBseWtGRgThIHx9KBOXnm5w3gAseVLiwdmJPNwbF1IP+DY+nAnJ6O8dg60KesI9eApQNzOjv8pBc4Du2APN8LI85FP8LWwfHGMJudL+SDEWfkJxidH8FwN8Li2b0pOF2qrhYB3iZXfwFFN3AggAoAAA==</t>
  </si>
  <si>
    <t>F0699B09FECBDE2A5CDCB27A506F9B16</t>
  </si>
  <si>
    <t>JChemExcelSwkAAB+LCAAAAAAAAACNVsluo0AQvecrSpzHTS+ske0oSi4jJRNpksPcRh1MEiQDERAvfz+v6WAb4oF4UfXyXld31euC+dUuX9MmreqsLBaOYNyhtEjKVVa8LpxtVqzKbT0T0hfO1XKeAAt8US+ct6Z5v3Td7XbLkrc017uyYEmZO3b+cldnPcxWsbJ6dSXnwv1zf/fYcmZZUTe6SFKw6uyybgfvykQ37Wb+48LNdbXJCtfC3bza2NX+Sm5+nO3qlXM80g3mrkGll2yd0ktZ5bqhjeQMP/6DXtMirXSTruh5j2HJRIwYLC/m97dl8pGnRbOc35s1skSvH5vqI8FAXq7T5APLofHzduHkwlnOdVPm11Wl92RaZlgL0pK0Iu2R9kkHpEPSEemYtOD4Y14AIIAQgAhgBEACKAGYAE4CJ806wEngJHASOBkgUevUbPBp/57inGv6RTef32PLfB9O+rb9YP+Iu1w4iAM+5DEVxzH5LFQqoJDxIFQUMY/zmGIMegEJ6COIFAmJYezsYBXmfcz7mI/l0QZMChWSCFmI1JtxP8KqGFe+sSGLYmMjFgTn+h2u43mMe5/W90Pjl0tfdf4d2h+PIwGVEQkmQ5hv9BR8wCAMvgy73gHJBaIvmFII/owjVB6swLEiebTYToCkzUwofcwjljIWx34331mIUKl2HRVG/HM/kJJ70NJy/lwWq5MmZauF8yycVmS/05caJ25F5lBZrdIKd9gsYKCnBNknGEmOE1SfYAQ8TvD6BCP3cYLfJ5jLMU4I+gRzlcYJYZ9gLt44IeoT2mt6YMhzjLjPsLd63IlZssdpq8C4GzFIuK0aE34GObdVZsKPOsOZSLwYZN5WsQnOIPm26k1wBvm3VXKCM5CAraoTnIEKbBWeiNtQB4YzoQM50IGt8hOcoQ6Cb3AGOrBPkvHzyKEOzBNnomLIgQ7sk2rCj3+GM6EdOdSB/Abnayk4oZxszT0pt273mEfzyyuAe3w/uJi7eDFa/gPcBuiNSwkAAA==</t>
  </si>
  <si>
    <t>C4288247E7133932BD14C9DCB64AFED8</t>
  </si>
  <si>
    <t>JChemExcellgkAAB+LCAAAAAAAAACNVslu2zAQvecrBjrXFDnUxsB2ECSXAkkLND30VjCSkgiwpEBSvPx9h2K8iHak2hKGy3szXB6Hmt9syxWs86Yt6mrhCcY9yKu0zorqdeFtiiqrN+1MYCi8m+U8JSzhq3bhvXXd+7XvbzYblr7lpd7WFUvr0rP919u2GGA2ktXNq4+cC//P48NTz5kVVdvpKs2J1RbXbd/4UKe66wfzRQi/1M26qHwL98tmbb39RW4ezrZt5h2ndEd9t0SFl2KVw0vdlLqDNXJGD/8Gr3mVN7rLM3jeUTMyoWgNllfzx/s6/SjzqlvOH42PItWrp675SKmhrFd5+kHuqPD9fuGVwlvOdVeXt02jd2BKplkL0Ahagg5Ah6Aj0DHoBLQCLTi91C8IIAghCCIIIwgkCCUIJgiHhEPjh3BIOCQcEg4JhzFt1io3g/y9e89priv4AXef/58n5WHNln9+vne0+rjwaDXoBwGTSikIWSxlBDHjUSwhYQHnChQ1BtHeCBJLlEgQSL00zIOV1B9Sf0j9CkFELJRSgSBnXMXGBlIRLmEqNpb8BWRRMEyMRcbDRAFKFipjP9v3uAPP9buPZ+N7sDvOasYpJg9hRr64sV/UBRNcfdksWBKrk1qYhAFIGi1F4IzGEu6NYLRsuDfDPnKqVIBHi0xinPR1HgV9PRZnYyaF+QeJLefPdZWdFKHIFt6z8Hrt/cpfWpp7rz0P6ibLGzraxoGBnhJwSDBKHSfIIcHoepwQDAnmFIwTwiHBnJkDAS8RojNCMh4hHhLMeRwnJENCf3rHGWrIsId9fBrG5YDTJ4fxMMLZcJtMJjjOntvkMzE2eYEzsfHC2Xmb3CY4zubbZDjBcfbfJs8JjiMBm2wnOI4KbHKeWDdXB4YjJo6kowOb/Cc4rg6i/+A4OrAXzPh80NWBuYgmMgY6OrAX2ESc8AJnQjvo6gAHnMtxHB3sL9XROOfZAC9mKP8kRfv7LwYqnn1N+MdPjau5T99Yy39VCCx6lgkAAA==</t>
  </si>
  <si>
    <t>8C8AFD0DE076654C2CF2232D084C139E</t>
  </si>
  <si>
    <t>JChemExcelkwkAAB+LCAAAAAAAAACNVttuozAQfe9XjHjeGF8whoqkqtqXldqttN2HfVu5QFukABXQXP5+x7gkwU2hCWjMzDkeX44HkqtduYZN3rRFXS09RqgHeZXWWVG9LL1tUWX1tl0wLpl3tUpSxCK+apfea9e9Xfr+drsl6Wte6l1dkbQuPRu/3LXFCLMVpG5efE4p8//e3z32nEVRtZ2u0hxZbXHZ9s67OtVdP5gvUvilbjZF5Vu4XzYb29s/Ts1Fya7NvOOUbjB2jVR4LtY5PNdNqTvYcErwoj/gJa/yRnd5Bk97dHPCYlyD1UVyf1un72Vedavk3vRRpHr92DXvKTrKep2n79gdNn7eLr2SeatEd3V53TR6D6Zl3JqB5qAF6AC0BB2CVqAj0DFoRvHGOEMAQwRDCEMMQxBDFEMYQxxHHDf9II4jjiOOI44jjivcrHVuBvln/5bjXNfwC24+/g8nbffZth/sjavPlx6uBv4gICKOY5BECRGCIjRUAiISUBpDjM4gHAxDsYSRAMYxisM8WIFxiXGJ8ZgfbUg4EwqYIgp1YPwyws7RL6SxikSxsREJw3PPA27gBYQGH1ZKZfJSLsWQ34P9cVaMxFQaw4T84kmQIPjKGeDITyF9jJJIBdIQ4kDBghIpcIMWjERhSI9WYDzGeIBxgXFp/PHxeYgPlhKhWN+PZDL6GA/Kyz/oa5U81VV20oQiW3pPzOuF9zt/bnHivfA8qJssb/Bcmw4M9JTAxwQj02mCGBOMqKcJwZhgjsA0QY4J5sAcCPwcIfxEiKYzqDHBHMZpQjQm9Ed3mhGPGfakT0/DdDni9JVhOg1zNtxWkpk8zp7byjOTx9l2W6lm8gRnODN7z5zNt5VwhuPsv62cMxxHArbSznAcFdjKPMNxdGAr+fS6cXqGM6MD7h78/k0xw3F1oL7BcXRg30Yz83F1YN5aM0WDOzqwb7uZPOEZzox2uKsD8Q3O52rAz1Yo/6RE+8PnAjY/fUr4x++Mi8THD6zVf1BsNuqTCQAA</t>
  </si>
  <si>
    <t>2BFF0EAF4175442B6D34056A29D7BE05</t>
  </si>
  <si>
    <t>JChemExcelxAkAAB+LCAAAAAAAAACNVttuozAQfe9XjHjeGI/NzVWSqkpfVupF2vZh31YuoS1SgApoLn+/Y5wm4HZhc9EY+xzP2HM8Zn61Lzawzeomr8qFh4x7kJVptc7L14W3y8t1tWtmKEL0rpbzlLCEL5uF99a275e+v9vtWPqWFXpflSytCs+OX+6bfIDZSVbVr77gHP3fd7ePHWeWl02ryzQjVpNfNl3nbZXqtgvmHy78QtfbvPQt3C/qrZ3tj+Dmx9m+WXvnJa1o7Jqo8JJvMnip6kK3sBWc0Y//gNeszGrdZmt4PlC3YKhoD5YX87ubKv0osrJdzu/MHHmqN49t/ZFSR1FtsvSDpqPGz5uFV6C3nOu2Kq7rWh/AtEy3RtACtAQdgA5BR6Bj0AloBRo5/WkcCYCEQIIgYZBASCgkGBJOEE6YeQgnCCcIJwgnCCdiStYmM0E+Hd4zWusG7mF1/N5331Xv+bP10LUfjv8V7b5YeLQb9AHaASEjAbQ7MQ9ioO2IlQoBEyaihAPGNB7Tc8gSyWNjlaKgqT9QZjwgG/esZBhJCYgsEYrwnMkoRFAsCJWCmCnsDAZkQhZxMgFNTUYyaSI6dh4hR8J5miRR4jy79ebBobcixoMgJCN4GAJnKlQULkPBI5gRRkhFvREXBoMyQDJBGAgziBEtdYa0FcZSfzx8xkQGBqfMlpwsuYopryfrjFPoinb4aGgyoUwEkieBeYolP7m2cZG4/JO6lvPnqlz3mpCvF94zep3sfmUvDS29k50HVb3OajrVZgID7RPEkGBEOk6QQ4KR9DghGBLMATgRxHeEcEgwx2XcQzQkmMM1ToiHBHMUx0NKvqxBjXtQX0JCPs4w432KrQwTHCfdtpKMLwWdjNvKM+HHSbqtVBMcJ++2sk1wnNTbSjjBcbJvK+cExxGArbQTHEcDtjJPcBwZ2Eo+nh/h6sBwJnQg3GPf3RQTHFcH0X9wHB3Y22hiPa4OzK01oR3h6MDedhN+om84E9oRrg7kgPO9H0cHnzfwqB9XB3zA6fnxe1Xd/3y/oOaXdw///GJyMffpjWz5F6VWbfDECQAA</t>
  </si>
  <si>
    <t>453AC7BB5C13D4DA95A76140ED0BB4EB</t>
  </si>
  <si>
    <t>JChemExcelAgkAAB+LCAAAAAAAAACNVktvozAQvvdXjDhvjMcGAxVJVbWXldqttO1hbysXaIsUoAKax7/fMRYl0Cw0gMaP75uxPQ8nvjoUW9hldZNX5dpBxh3IyqRK8/J17ezzMq32zQqFj87VJk4IS/iyWTtvbft+6br7/Z4lb1mhD1XJkqpw7PzloclHmL1kVf3qCs7R/XN/99hxVnnZtLpMMmI1+WXTDd5ViW67xfzHhFvoepeXroW7Rb2z2v4Kbl7ODk3qDFu6oblrosJLvs3gpaoL3cJOcEYv/wGvWZnVus1SeD7SsGAY0RlsLuL72yr5KLKy3cT3Rkee6O1jW38kNFBU2yz5IHXU+Hm7dgp0NrFuq+K6rvURTMsMawQtQEvQHmgftAIdgA5BR6CR00fzSAAkBBIECYMEQkIhwZBwgnDC6CGcIJwgnPDJSdvMLO7p+J7RHrfwC266p5f2eTjp2/aD/ejExdqhE6AfeExGUQQ+C6RUEDCuAgkh8ziPIKJBTwFSZKhQDlLQNK0NJc37apAeC0NSiYrJUEnTFz4pRZ9xYaRivjIyYFKe6/e4nidYgDLopKAzIPsqwqC378Bx2AYy6QcRkAsFibmeZEqR8Jgng7DvfSJ5FPgkPAwUrDiTPPJgRXY9iYMULApUCCs6O+QSVj6Ne3zo9/O95Ay9sNMjItGvh6LG/QybTfxclelJE/J07Tyj08XT7+yloa128eRAVadZTelqFBjoKUGMCSb65glyTDCxOk/wxgQT2fMEf0wweTBPUGOCyZp5QjAmmBz7JIhzhHBM6DJy3kQ0ZtgEnjdiVI44XcLPm8GJw22BWLAjznAWvI4Tt9sCtMCZeN4WrAXOxPm2wC1wJv63BXGBMwkBW0AXzi38yhELYYCTOLAFeiElp3Hgf4MzTfzuEpjfj5jGgbkslsrFJA7sJbNgxzvDWYgdMY0D/Abnax04oZwszT0pnW5/O1Pzy83tDtf6RezS/5nNP6KU6GsCCQAA</t>
  </si>
  <si>
    <t>7BF2A46A3B038B685194ACBE8D1F996C</t>
  </si>
  <si>
    <t>JChemExcelAgkAAB+LCAAAAAAAAACNVttunDAQfc9XjHjuGo8NBiJ2oyh5qZSkUtOHvlUOOAnSAhGQvfx9x1DCQraQZFfjyzkzvpwZb3x1yLewM1WdlcXaQcYdMEVSplnxsnb2WZGW+3qFwkfnahMnhCV8Ua+d16Z5u3Td/X7PkleT60NZsKTMnW7+8lBnI8xesrJ6cQXn6P6+v3tsOausqBtdJIZYdXZZt4N3ZaKbdjH/CeHmutplhdvB3bzadd7+CG4/nB3q1Bm2dENz10SF52xr4Lmsct3ATnBGH/4NXkxhKt2YFJ6ONCwYRnQGm4v4/rZM3nNTNJv43vrIEr19bKr3hAbycmuSd3JHje+3aydHZxPrpsyvq0ofwbbssEbQArQE7YH2QSvQAegQdAQaOX1pHgmAhECCIGGQQEgoJBgSThBOWD+EE4QThBM+XdLW2MX9Or4Z2uMWHuCm/f/xz/a9h0n7R/elExdrh06A/sBjMooi8FkgpYKAcRVICJnHeQQRDXoKkJShQjlYQdO0NpQ076vBeiwMySUqJkMlbV/45BR9xoW1ivnK2oBJea7f43qeYAHKoLWCzoDiqwiDPr4Dx2EbyKQfREBXKMjM9SRTiozHPBmEfe8DyaPAJ+NhoGDFmeSRByuK60kcrGBRoEJY0dkhl7DyadzjQ7+f7y1n6IWtHxGJfj2kGvdDNpv4qSzSkyZk6dp5QqfV00/zXNNWWz05UFapqShdrQMLPSWIMcGqb54gxwSr1XmCNyZYZc8T/DHB5sE8QY0JNmvmCcGYYHPsgyDOEcIxoc3I+RDRmNEl8HwQ63LEaRN+PgxOLrwrEAtxxBnOwq3j5Nq7ArTAmdx8V7AWOJPL7wrcAmdy/11BXOBMJNAV0IVzCz9zxIIMcKKDrkAvpORUB/4XONPEbx+B+f2IqQ7sY7FULiY66B6ZhTjeGc6CdsRUB/gFzuc6cEI5WZp7Ujrd/nWm5qeX2x2e9YvYpd8zm79qyjz4AgkAAA==</t>
  </si>
  <si>
    <t>E7AE5F5A618B60A8BEA41C8BB89A38E7</t>
  </si>
  <si>
    <t>JChemExcelBAkAAB+LCAAAAAAAAACFVktvozAQvvdXjDhvjMcGE1ckVdVeVupD2u5hbysXaIsUoAKax7/fMeSFm4Uk1dgz3zdje8bjxjfbYgXrrG7yqlx4yLgHWZlUaV6+L7xNXqbVppmhCNG7WcYJYQlfNgvvo20/r31/s9mw5CMrzLYqWVIVXm+/3jb5ALORrKrffcE5+n8eH146ziwvm9aUSUasJr9uOuVDlZi2W8x/QviFqdd56fdwv6jXvbe/gtsfZ9sm9U5buiPbLVHhLV9l8FbVhWlhLTijH/8B71mZ1abNUnjdkVow1HQGy6v48b5KvoqsbJfxo/WRJ2b10tZfCSmKapUlX+SOBj/vF16B3jI2bVXc1rXZgR1ZtUEwAowEE4AJwSgwEZg5GA0GOf2RHQmAhECCIGGQQEgoJBgSThBOWD+EE4QThBMhJWmV2cX93n1mtMcVPMFd933ey3785IyfDwg6cbHw6AToAwGTWmsIWSSlgohxFUmYs4BzDZqUgQKkylBzeZKCzLQ2lGQPyR7SeXJhpYoUAiqGPAwAI6YCK8kdWqmZDknS4UfCSsGECuVRf8QdeK7fQ7w+vge70zZmyDCic5pxaxOTc5rKaE5C807sZ4okSEY6CZxJRcq9QBZxytFeDG3kVKtQnyRtTGtl5/NojnYuAxG5i6G68Y+Fs4xfqzI9G0KeLrxX9LqK+pW9NbTZrqI8qOo0q+nCWgcWek4QQ4Ktv3GCHBJstY4TgiHB1vY4IRwS7E0YJ6ghwd6bcUI0JNhbdiSIS4T5kNDdyfEQesjor/A4xboccLorP74wxAuciZSjk/O+pUxwnLT3LWiC42S+b1kTHCf5fYub4Dj571vixLlFFzh6Io5TBX3LneC4dRBMc4RTB31bH9+PcOvAtn8xEcepg/7ZmIgjL3Amake4dcAHnMtxnDo4PGWjcb73gTPKWRj/rHX6h/eZht/ebv/0sF/FPv1Hs/wH/zFjpQQJAAA=</t>
  </si>
  <si>
    <t>3B042CD780A2323EE4A4B7019DD8DD7B</t>
  </si>
  <si>
    <t>JChemExcelHA0AAB+LCAAAAAAAAACNV11v0zAUfedXWHmmjn2dz6ktQiAkJMYk4IE35KXZiNQkKMnW7d9zHKdfbolpmt7YPsc3vj62b5fvXuotey67vmqbVSC5CFjZFO2mah5Xwa5qNu2uX0iKZfBuvSyABb7pV8HvYfhzE4a73Y4Xv8tav7QNL9o6sO03L311htkp3naPIQkhw5+3X76PnEXV9INuihKsvrrpx8ovbaGH8WX+4SKsdfdcNaGFh3X3bHv7RcJ8BX/pN8FxSB/Q9h5U9lBtS/bQdrUe2DMJjq94yx7Lpuz0UG7Y/SuqicscMVi/Wd5+bIunumyG9fLW9FEVevt96J4KVNTttiye0B0ePn9cBbUM1ks9tPX7rtOvzDyZai2ZJqYV0xHTMdMJ0ynTGdM501LgRrsEQAIhAZHASIAkUBIwCRwBR6Yf4Ag4Ao6AI+AIOAKOgFPAKeCUcQicAk4Bp4BTwKkME7stzYB+vP4pV8Ed+8DM/Wm8zNNX3Nevrye/p9fdWHeH6aNVsJBcKbhCWPFh56VDZRzBLCYrJY8oJ2NzEUsmBc/xOZYVV0meHm3EU4GRyYQLlcqj3df/b7vbLwGXCOM/FYjwwe7rHXzOoxivmfEkxyhSLmOYhKsMJuJZdKycIJYQsFcbp8Q0LQTPMhuMsSx4ksAQhHksTSbmUZKZvoV5feJpnMYmmBJyQawylBSPCSbilB9LU5vkJGHgURHEA48iN5Z4ooxVPBLGRjyPjI15Ko1NOcXGZlzQaXnfvsfv+5n6PbxfRCrbm6lyMhhJDulPBsOjKMMaCg+LaL28b5vNySOrNqvgXgbj6vpWPvQ0LbCAtd2m7LB5mQ4M9JRA5wSzOg4EukZQF4Ro3kN0TjBLfZ4QXxCSeUJyQUjnCek5wew484POzgnj/jTvIncmYtzO5immyzPOuP15OO6Ej9ulh0OXo/FRnFm3O/J8zKQz8XYH9/hx5t7u+B4/zvTbE8LjJ70SttTjxxGBPYU8flwZjKeWZ0W6MhhPufl3I0cG9lT0+HGX/niKejju6h9PXQ/H0YE9pT0cRwf2VPdwHB3YLMDDcXRgswYPx9GBzTI8nPxKDDwcJa7Mj2efUq4OxszH44cuNao8elPufjBmVx4/jg5sNubhODqw2ZuH4+jAZnsejqMDmx16YpBd4Xj0phwd2OzTc36KK3HzcRwd7DPcy/GEJ2lEuM/b8XiR04fHhP/NMsQ/nfVfb7Iz+xwNAAA=</t>
  </si>
  <si>
    <t>D72C81668917A12ACD28104DB35F08CF</t>
  </si>
  <si>
    <t>JChemExcelTAkAAB+LCAAAAAAAAACNVt9vozAMft9fYfF8DbGBAFPbadpeTtpu0m0P93bKgG1IBSZg/fHfnwNrO9IOrgU5ib/PTmLHYX61LVawzuomr8qFg0I6kJVJlebl68LZ5GVabZoZUoDO1XKeMJbxZbNw3tr2/dJ1N5uNSN6yQm+rUiRV4fT6y22TDzAbT1T1q0tSovvn/u6x48zysml1mWTMavLLphu8qxLddpP5xoVb6Hqdl24Pd4t63Vv7S9I8Umyb1Dku6YZ110yFl3yVwUtVF7qFNUnBj/wBr1mZ1brNUnje8TAJjHkPlhfz+9sq+Siysl3O742NPNGrx7b+SHigqFZZ8sHmuPHzduEU6Cznuq2K67rWOzAtM6wRNIH2QPugA9AKdAg6Ah2DRskv65EByAhkCDIGGYSMQoYh44hxZOwwjhhHjCPGkeJArTIzwafde8brXMEvuOn+D4eW3evbD5/vDe87LRzeB/6BL7w4jiEQoecpCIVUoQeR8KWM9yJmna8AOU1U5B0lsZonih7rA9YHvLmSjFShQkAlUAY+YCiUbySbQyNjEQcsORIhGUmCVOAdxg+4Pc+2u/fX+3dgd1zNDAVhGMJMCt830urz1GPez2+GUUSqE5+9QEUEnpAeRSCFRzz4KVCoQMm9GOrYuEQO7EGS8PwAjTM2q7p+xIatOXIuuYdkWs6fqzL90oQ8XTjP6HRZ9jt7aXjNXZY5UNVpVvMhNgYM9CuBhgSTk+MEb0gwGTxO8IcEk+8HAp0jBCeEcNyDGhLMWRonhEOCOXnjhGhI6M7p+CLiIaM/1uNOjMkBpysDExwr4H3ZGJ8a0hnORNTRCntfliY4VuT7MjbBsYLfl70JjhX/vkxOcKwU6MvqxL5FpxySE36sPOjL9sSRtPMg+A+OffC7q2F8PWTngblCpsqFlQf91TPhxz/DmcgdsvMAB5zzfqw82F+Ho35OSwGdLU/ul3Lr7u95bp58A7jHD4SLuctfRst/EGpw/0wJAAA=</t>
  </si>
  <si>
    <t>C9B18BE95AE4C677D93ED31BE6DA734D</t>
  </si>
  <si>
    <t>JChemExcelSgkAAB+LCAAAAAAAAACNVk1vozAQvfdXWJw3xjMGg6skVdVeVmp3pe0e9rZygbZIASqg+fj3O8abD0gKTUBje96bwfbzwPxmW6zYOqubvCoXHnDhsaxMqjQvXxfeJi/TatPMAEPwbpbzhLCEL5uF99a279e+v9lsePKWFWZblTypCs/5r7dN3sNsJK/qVx+FAP/P48NTx5nlZdOaMsmI1eTXTTf4UCWm7R7mkxR+Yep1XvoO7hf12kX7i8Jegm+b1DtO6Y58t0RlL/kqYy9VXZiWrVFwusQ39pqVWW3aLGXPOxpGDprWYHk1f7yvko8iK9vl/NHGyBOzemrrj4QGimqVJR8Ujhrf7xdeAd5ybtqquK1rs2O2ZYcNMIPMSGYCZkJmFDMRMzEzmhkQdJMfCACEAIIAYYBAQCggGBAOCYc2DuGQcEg4JBwq2qhVZh/w9+49o3mu2A921/1/Hlrnfdf+6W5ad1x4tA70YwGXWmsW8khKxSIuVCRZzAMh9N5o8gWKAclExfJokdz0oCDJH6qjDXgcU2RQXMZK2j6GFBtCLtBaxUNlbcSlvNTf4/Y85BHIqLNIC0L5lYZon99ju+NsgCPQ2gLXcWdOe5KH+NkgpdK0LwdI5xNchyKyhIhWYSZ4ECpgM+BRrOOjlRxQhmwWkD8iPy2lJtqhv/fvLWlQh12cQGr1/3lISf5BSsv5c1WmJ02WpwvvGbxOY7+yl4Zm3GnMY1WdZjUdYRvAQk8J2CdYRY4TZJ9g9TtOCPoEq/YDAS8RwjNCNJ5B9Qn2JI0Toj7BnrtxQtwndKd0fBK6z3CHejyJDdnjdEVgPA0MNtwVjYk8gz13RWYij7zAmdh4GOy8K2ITnMHmu6I3wRnsvyuSE5yBBFxRneAMVOCK8MS6DXVgORM6wIEOXJGf4Ax1oL7AGejAvUjG54NDHdgXzkTFwIEO3ItqIk94gTOhHRzqAL/AOS8FeLE8+Sfl1t+/5al59gXgHz8PruY+fRct/wEm1ncwSgkAAA==</t>
  </si>
  <si>
    <t>EA8D9F17E5F7DA1C8A5374915FB3E199</t>
  </si>
  <si>
    <t>JChemExcelAAkAAB+LCAAAAAAAAACNVk1vozAQvfdXjDhvjMfGYCqSqmovK7VbabuHva1coC1SgApoPv79jmHzAaGwCdHYnvfG2H4zTnSzy9ewSas6K4ulg4w7kBZxmWTF29LZZkVSbusFCoXOzSqKCUv4ol46703zce262+2Wxe9pbnZlweIydzr/9a7OepitZGX15grO0f39+PDcchZZUTemiFNi1dl13Q4+lLFp2pf5Ygo3N9UmK9wO7ubVpov2R3D7cLarE+e0pDvy3RIVXrN1Cq9llZsGNoIzevg3eEuLtDJNmsDLnoYFw5D2YHUVPd6X8WeeFs0qerQxstisn5vqM6aBvFyn8SeFo8b3+6WTo7OKTFPmt1Vl9mBbdtggGAFGgvHAKDA+mACMBhOCQU4/8iMBkBBIECQMEggJhQRDwgnCCRuHcIJwgnBC0SGtU/tyv/YfKa1xDT/grv0+HVtT/SfacbF0aAfoAx7zrFEskDKAgHE/8EDTIL3kPxOSz/MBSSC+licryE2viJL8KjhZj2nNEdBnUvue7QtFsQkfCFrKkacYF3bcZ8q3NmBSjvUPuLM4KAMH9qdVIENFu4ksFK0570nm+V8NUkh5Dml9nOmQa+oJ5CEsOFPoo7VSKTzEWSDTXqhPVjLUUsHCI3hAcMW0oijH/sHfWdKMexTNKnopi+SsCVmydF7QadX0M32taaWtmhwoqyStKFltAAs9J4g+wWpvmiD7BKvUaYLXJ1hdHwlijKAuCMH0DH6fYHNmmhD0CTbDpgm6T2jzcXoRYZ/Rpe/0JDZkj9Om+/Q0ODjwrjzMzDM4866czMwjRzgzB4+Dk+/K1QxncPhdeZvh+CN7MMe5lMAZZXwL9MhyZoSGQxm0VXomI4cyaKv6DGeY9+0tMMMZyKC7Nab3QMgRzlyFGcigu5VmOEMZ6P/gDGRwuPku1+OelU73cDdT8+Ledk+X+lXk0r+Z1V/84GeBAAkAAA==</t>
  </si>
  <si>
    <t>4A177F191FC17B41930624B96132814F</t>
  </si>
  <si>
    <t>JChemExceltQgAAB+LCAAAAAAAAACNVstuozAU3fcrLNYT43ttHq6SVFW7GamdkaazmN3IBdoiBaiA5vH3c42bEmgKE0KOH+dc2/j4kuXVvtiwbVY3eVWuPODCY1mZVGlePq+8XV6m1a5ZAAbgXa2XCXGJXzYr76VtXy99f7fb8eQlK8y+KnlSFZ7rv9w3+YCzk7yqn30UAvw/93cPnWaRl01ryiQjVZNfNl3jXZWYtpvMF0P4ham3eek7ul/UWxftLwr7FXzfpF6/pBvquyYpe8o3GXuq6sK0bIuC01d8Y89ZmdWmzVL2eKBm5KDpGawvlve3VfJWZGW7Xt7bGHliNg9t/ZZQQ1FtsuSNwlHh++3KK8BbL01bFdd1bQ7MlmyzAWaQGcmMYiZgJmQmYiZmRjMDgm7qByIAMYAoQBwgEhALiAbEQ+KhjUM8JB4q2qBNZif2+/Ca0fo27Ae7ocv9Hq+fJ3VX/ulueta48mjt9GEQ8FgKzUBxpSPsUXIIZdDjV/3AY9QxA8FlGCDTPI61JFAhRY+4xg4gIAh4CASKx4pAcin6xnfKu2AU7X0Qjx36iQcclQgomIoIkGvZAYQEgodIsBAclCYEHsYWkatgWIcwkGwheUhzsXwNOugROQYSehz1C65A4RGARyrSVJMYKlvTAMcpkDn8D3esl49VmZ4UWZ6uvEfwOtv8yp4aWmVnG49VdZrVdCptAEs9FeBQYE02LZBDgbXktEANBdbA04JgKLB2nxaEQ4E9HB8CPCeIhgJ7lKZHiIeC7uBND6GHCndOpwexIQea7lxPDwNwRjOz5TDac5c3ZjSjbXd5ZkYz2nmXl2Y0o813eWxGM9p/l/dmnlt0RjNjAhi5wOXVGc3YB2pegyMfuNw9vR4c+8DmeJwZZ+QD926YGUee0cx4B8c+EP+h+ZwETiQnU/NP0qB/fKFS8dPL1u/fxBdLn/6CrP8Bz+FzKLUIAAA=</t>
  </si>
  <si>
    <t>06E4210E68EA811EA78DDB7BA11DBC63</t>
  </si>
  <si>
    <t>JChemExcelsggAAB+LCAAAAAAAAACFVktvozAQvvdXjHzeGI/NsyKpqvayUruVtj3sbeWC2yIFqIDm8e93DEkDJAsJaOzx9834MTMmvtnla9iYqs7KYsmQCwamSMo0K96XbJsVabmtFyg9ZDerOCEs4Yt6yT6a5vPacbbbLU8+TK53ZcGTMmfd+PWuzgaYreJl9e5IIdD58/jw3HIWWVE3ukgMsersum6VD2Wim3Yy/3Hh5LraZIXTwZ282nTW/kphH8F3dcpOS7qjsVuiwlu2NvBWVrluYCMFp0f8gHdTmEo3JoXXPaklx4j2YHUVP96XyVduimYVP1obWaLXz031lZAiL9cm+SJz1Ph5v2Q5slWsmzK/rSq9B9uyao2gJWgF2gXtgfZBB6BD0BFoFPTSOBIACYEEQcIggZBQSDAknCSctHYIJwknXTqgtbETe9l/GlrfGn7B3ej/1NN17afDe0d7LZeM1k4/oMWGitxhyN0opH7A0XcVoEd6QXqX9IE4SUXjisaRhzKiccGV7yGQmTCSJFwviiDgEbYCXRIe9wUJlyySUFxZxwflAXIgjKx9O+mcMtifJi7IkyIIl5LExd6Cgjn0QytDr5PHvufLABaKCxm4sCCvaPVHidz3hHeSo3Ey0xOSKwsSPJKRsL1IBcP5UGg437Gxil/LIu01IUuX7BVZGzS/zVtNa2yDhkFZpaainLQGLLRPkEOCDbFpghoSbEBOE9whwYbvNMEbEmywTxP8IcGmxjdBXiIEQ4JNpGkP4ZDQpt00IxoyuiydnpU1ecaR025wdOBdFZjhjM68qxoznNGxd1VmhjM6+a4qzXBGh99VsZl98y9wwhk/oxDoquQMJ7ywb3OccRy0lXh6PXIcB7Zi40wajxO/rfQzfuQFzly5UGeZ0KNcdjMKg+PlM+nmvAb0KD03Tq8KOsfblJpnN61zuoavYoe+P1b/AHQA18GyCAAA</t>
  </si>
  <si>
    <t>2B5E4BE21637A41BF180168976733D55</t>
  </si>
  <si>
    <t>JChemExcelsggAAB+LCAAAAAAAAACFVttuozAQfe9XjHjeGI+5V0mqqn1Zqd1K2z7s28oltEUKUAHN5e/3GJIUSBaSoDHjc2Zsz8WZ3+yyNW2SskqLfGGxkBYleVys0vx9YW3TfFVsqxkrj62b5TwGFvi8Wlgfdf15bdvb7VbEH0mmd0Uu4iKz2vnrXZX2MFtHFOW7raRk+8/jw3PDmaV5Ves8TsCq0uuqUT4Usa6bxfzHhZ3pcpPmdgu3s3LTWvurpPlJsatW1veW7jB3Cyq9peuE3ooy0zVtlBT4yR/0nuRJqetkRa97qJXgCGewvJo/3hfxV5bk9XL+aGyksV4/1+VXDEVWrJP4C+Yw+Hm/sDK2lnNdF9ltWeo9mZFRayatSDukXdIeaZ90QDokHZFmiQfzDAADwYAwMAwQA8WAMXAKOGXsAKeAUy4CtE7Mwl72nwn2t6ZfdDf4PnV07fjp8NzhrNXCwt7xIWw2dOCOQ+FGId4Dwb7rEHvQS+hd6AP5LR3MO5hnEaoI81I4vscEM2GkIFwviigQETeCXQhP+BLChUUIRzjG8UF5gBwIA2snJ61Ti/adhYsgwnEo4fkQhzdkr4JAaD2IGQsVBgHNlJCekcd3oH3Hp5kjlAoVzaTw2OiPEm49hOMkB/NShOzLo1BmBz7eAmPLpI8Kjyto14PUsE+5sZy/FvmqM6R0tbBe2WqS5nfyVmGPTdJYVJSrpERNGgMG2iWoPsGk2DjB6RNMQp4IziWC2yeY9B334PUJJtnHCX6fYErjRFCXCEGfYApp3EPYJzRlN86I+oy2SsdXZUyecdS4Gx4EvO0CE5xBzNuuMcEZhL3tMhOcQeTbrjTBGQS/7WIT5+Zf4IQTfgYp0HbJCU544dymOMM8aDrx+H7UMA9Mx+aJMh4WftPpJ/yoC5ypduGcVUKHctnNIA2Ol8+om/Me0KF03NidLmgfb1MMz25a+/savprb+P+x/AcaLnkfsggAAA==</t>
  </si>
  <si>
    <t>Structure(smiles)</t>
  </si>
  <si>
    <t>Cl.NCCOCCOCCOCCOCCNC(=O)COC1=C2C(=O)N(C3CCC(=O)NC3=O)C(=O)C2=CC=C1</t>
  </si>
  <si>
    <t>Cl.NCCOCCOCCOCCOCCNC(=O)COC1=CC2=C(C=C1)C(=O)N(C1CCC(=O)NC1=O)C2=O</t>
  </si>
  <si>
    <t>Cl.NCCOCCOCCOCCOCCNC(=O)COC1=CC2=C(C=C1)C(=O)N(C2)C1CCC(=O)NC1=O</t>
  </si>
  <si>
    <t>Cl.Cl.NCCOCCOCCOCCOCCN1CCN(CC1)C1=C2C(=O)N(C3CCC(=O)NC3=O)C(=O)C2=CC=C1</t>
  </si>
  <si>
    <t>Cl.Cl.NCCOCCOCCOCCOCCN1CCN(CC1)C1=CC2=C(C=C1)C(=O)N(C1CCC(=O)NC1=O)C2=O</t>
  </si>
  <si>
    <t>Cl.NCCOCCOCCOCCOCCC(=O)NC1=CC2=C(C=C1)C(=O)N(C1CCC(=O)NC1=O)C2=O</t>
  </si>
  <si>
    <t>Cl.NCCOCCOCCOCCOCCC(=O)NC1=C2C(=O)N(C3CCC(=O)NC3=O)C(=O)C2=CC=C1</t>
  </si>
  <si>
    <t>Cl.NCCOCCOCCOCCOCCOC1=CC2=C(C=C1)C(=O)N(C1CCC(=O)NC1=O)C2=O</t>
  </si>
  <si>
    <t>Cl.NCCOCCOCCOCCNC(=O)COC1=CC2=C(C=C1)C(=O)N(C1CCC(=O)NC1=O)C2=O</t>
  </si>
  <si>
    <t>NCCOCCOCCOCCOCC(=O)NC1=C2CN(C3CCC(=O)NC3=O)C(=O)C2=CC=C1</t>
  </si>
  <si>
    <t>Cl.NCCOCCOCCOCCNC(=O)COC1=CC2=C(C=C1)C(=O)N(C2)C1CCC(=O)NC1=O</t>
  </si>
  <si>
    <t>Cl.Cl.NCCOCCOCCOCCN1CCN(CC1)C1=CC2=C(C=C1)C(=O)N(C1CCC(=O)NC1=O)C2=O</t>
  </si>
  <si>
    <t>Cl.Cl.NCCOCCOCCOCCN1CCN(CC1)C1=C2C(=O)N(C3CCC(=O)NC3=O)C(=O)C2=CC=C1</t>
  </si>
  <si>
    <t>Cl.NCCOCCOCCOCCC(=O)NC1=CC2=C(C=C1)C(=O)N(C1CCC(=O)NC1=O)C2=O</t>
  </si>
  <si>
    <t>Cl.NCCOCCOCCOCCC(=O)NC1=C2C(=O)N(C3CCC(=O)NC3=O)C(=O)C2=CC=C1</t>
  </si>
  <si>
    <t>Cl.NCCOCCOCCOCCOC1=CC2=C(C=C1)C(=O)N(C1CCC(=O)NC1=O)C2=O</t>
  </si>
  <si>
    <t>Cl.NCCOCCOCCNC(=O)COC1=C2C(=O)N(C3CCC(=O)NC3=O)C(=O)C2=CC=C1</t>
  </si>
  <si>
    <t>Cl.NCCOCCOCCNC(=O)COC1=CC2=C(C=C1)C(=O)N(C1CCC(=O)NC1=O)C2=O</t>
  </si>
  <si>
    <t>Cl.NCCOCCOCCOCC(=O)NC1=C2CN(C3CCC(=O)NC3=O)C(=O)C2=CC=C1</t>
  </si>
  <si>
    <t>Cl.NCCOCCOCCNC(=O)COC1=CC2=C(C=C1)C(=O)N(C2)C1CCC(=O)NC1=O</t>
  </si>
  <si>
    <t>Cl.Cl.NCCOCCOCCN1CCN(CC1)C1=CC2=C(C=C1)C(=O)N(C1CCC(=O)NC1=O)C2=O</t>
  </si>
  <si>
    <t>Cl.Cl.NCCOCCOCCN1CCN(CC1)C1=C2C(=O)N(C3CCC(=O)NC3=O)C(=O)C2=CC=C1</t>
  </si>
  <si>
    <t>Cl.NCCCOCCCNC(=O)COC1=CC2=C(C=C1)C(=O)N(C1CCC(=O)NC1=O)C2=O</t>
  </si>
  <si>
    <t>Cl.NCCCOCCCNC(=O)COC1=CC2=C(C=C1)C(=O)N(C2)C1CCC(=O)NC1=O</t>
  </si>
  <si>
    <t>Cl.Cl.NCCCOCCCN1CCN(CC1)C1=CC2=C(C=C1)C(=O)N(C1CCC(=O)NC1=O)C2=O</t>
  </si>
  <si>
    <t>Cl.Cl.NCCCOCCCN1CCN(CC1)C1=C2C(=O)N(C3CCC(=O)NC3=O)C(=O)C2=CC=C1</t>
  </si>
  <si>
    <t>Cl.NCCCOCCOCCOC1=C2C(=O)N(C3CCC(=O)NC3=O)C(=O)C2=CC=C1</t>
  </si>
  <si>
    <t>Cl.NCCOCCOCCC(=O)NC1=C2C(=O)N(C3CCC(=O)NC3=O)C(=O)C2=CC=C1</t>
  </si>
  <si>
    <t>Cl.NCCOCCOCCC(=O)NC1=CC2=C(C=C1)C(=O)N(C1CCC(=O)NC1=O)C2=O</t>
  </si>
  <si>
    <t>Cl.NCCCCCCNC(=O)COC1=C2C(=O)N(C3CCC(=O)NC3=O)C(=O)C2=CC=C1</t>
  </si>
  <si>
    <t>Cl.NCCCCCCNC(=O)COC1=CC2=C(C=C1)C(=O)N(C1CCC(=O)NC1=O)C2=O</t>
  </si>
  <si>
    <t>Cl.NCCCCCCNC(=O)COC1=CC2=C(C=C1)C(=O)N(C2)C1CCC(=O)NC1=O</t>
  </si>
  <si>
    <t>Cl.Cl.NCCCCCCN1CCN(CC1)C1=CC2=C(C=C1)C(=O)N(C1CCC(=O)NC1=O)C2=O</t>
  </si>
  <si>
    <t>Cl.Cl.NCCCCCCN1CCN(CC1)C1=C2C(=O)N(C3CCC(=O)NC3=O)C(=O)C2=CC=C1</t>
  </si>
  <si>
    <t>Cl.NCCOCCOCCOC1=CC2=C(C=C1)C(=O)N(C1CCC(=O)NC1=O)C2=O</t>
  </si>
  <si>
    <t>Cl.NCCOCCNC(=O)COC1=CC2=C(C=C1)C(=O)N(C1CCC(=O)NC1=O)C2=O</t>
  </si>
  <si>
    <t>Cl.NCCOCCNC(=O)COC1=C2C(=O)N(C3CCC(=O)NC3=O)C(=O)C2=CC=C1</t>
  </si>
  <si>
    <t>Cl.NCCCOCCCC(=O)NC1=CC2=C(C=C1)C(=O)N(C1CCC(=O)NC1=O)C2=O</t>
  </si>
  <si>
    <t>Cl.NCCCOCCCC(=O)NC1=C2C(=O)N(C3CCC(=O)NC3=O)C(=O)C2=CC=C1</t>
  </si>
  <si>
    <t>Cl.NCCCCCNC(=O)COC1=CC2=C(C=C1)C(=O)N(C1CCC(=O)NC1=O)C2=O</t>
  </si>
  <si>
    <t>Cl.NCCOCCOCC(=O)NC1=C2CN(C3CCC(=O)NC3=O)C(=O)C2=CC=C1</t>
  </si>
  <si>
    <t>Cl.NCCOCCNC(=O)COC1=CC2=C(C=C1)C(=O)N(C2)C1CCC(=O)NC1=O</t>
  </si>
  <si>
    <t>Cl.NCCCCCNC(=O)COC1=CC2=C(C=C1)C(=O)N(C2)C1CCC(=O)NC1=O</t>
  </si>
  <si>
    <t>Cl.Cl.NCCOCCN1CCN(CC1)C1=CC2=C(C=C1)C(=O)N(C1CCC(=O)NC1=O)C2=O</t>
  </si>
  <si>
    <t>Cl.Cl.NCCOCCN1CCN(CC1)C1=C2C(=O)N(C3CCC(=O)NC3=O)C(=O)C2=CC=C1</t>
  </si>
  <si>
    <t>Cl.Cl.NCCCCCN1CCN(CC1)C1=C2C(=O)N(C3CCC(=O)NC3=O)C(=O)C2=CC=C1</t>
  </si>
  <si>
    <t>Cl.Cl.NCCCCCN1CCN(CC1)C1=CC2=C(C=C1)C(=O)N(C1CCC(=O)NC1=O)C2=O</t>
  </si>
  <si>
    <t>Cl.NCCCOCCCOC1=CC2=C(C=C1)C(=O)N(C1CCC(=O)NC1=O)C2=O</t>
  </si>
  <si>
    <t>Cl.NCCCCNC(=O)COC1=CC2=C(C=C1)C(=O)N(C1CCC(=O)NC1=O)C2=O</t>
  </si>
  <si>
    <t>Cl.NCCCCCCC(=O)NC1=C2C(=O)N(C3CCC(=O)NC3=O)C(=O)C2=CC=C1</t>
  </si>
  <si>
    <t>Cl.NCCCCNC(=O)COC1=CC2=C(C=C1)C(=O)N(C2)C1CCC(=O)NC1=O</t>
  </si>
  <si>
    <t>Cl.Cl.NCCCCN1CCN(CC1)C1=CC2=C(C=C1)C(=O)N(C1CCC(=O)NC1=O)C2=O</t>
  </si>
  <si>
    <t>Cl.Cl.NCCCCN1CCN(CC1)C1=C2C(=O)N(C3CCC(=O)NC3=O)C(=O)C2=CC=C1</t>
  </si>
  <si>
    <t>OC(=O)C(F)(F)F.O=C(N1CCC(CC1)C1CCNCC1)C1=CC2=C(C=C1)C(=O)N(C2)C1CCC(=O)NC1=O</t>
  </si>
  <si>
    <t>Cl.NCCCOCCOC1=C2C(=O)N(C3CCC(=O)NC3=O)C(=O)C2=CC=C1</t>
  </si>
  <si>
    <t>Cl.NCCCCCCNC1=C2C(=O)N(C3CCC(=O)NC3=O)C(=O)C2=CC=C1</t>
  </si>
  <si>
    <t>Cl.NCCCCCCOC1=CC2=C(C=C1)C(=O)N(C1CCC(=O)NC1=O)C2=O</t>
  </si>
  <si>
    <t>Cl.NCCCCCCOC1=C2C(=O)N(C3CCC(=O)NC3=O)C(=O)C2=CC=C1</t>
  </si>
  <si>
    <t>Cl.NCCOCCC(=O)NC1=CC2=C(C=C1)C(=O)N(C1CCC(=O)NC1=O)C2=O</t>
  </si>
  <si>
    <t>Cl.NCCOCCC(=O)NC1=C2C(=O)N(C3CCC(=O)NC3=O)C(=O)C2=CC=C1</t>
  </si>
  <si>
    <t>Cl.NCCCNC(=O)COC1=CC2=C(C=C1)C(=O)N(C1CCC(=O)NC1=O)C2=O</t>
  </si>
  <si>
    <t>Cl.NCCCCCC(=O)NC1=CC2=C(C=C1)C(=O)N(C1CCC(=O)NC1=O)C2=O</t>
  </si>
  <si>
    <t>Cl.NCCCCCC(=O)NC1=C2C(=O)N(C3CCC(=O)NC3=O)C(=O)C2=CC=C1</t>
  </si>
  <si>
    <t>Cl.NCCCNC(=O)COC1=CC2=C(C=C1)C(=O)N(C2)C1CCC(=O)NC1=O</t>
  </si>
  <si>
    <t>OC(=O)C(F)(F)F.NC[C@H]1CC[C@@H](CC1)NC(=O)C1=CC2=C(C=C1)C(=O)N(C2)C1CCC(=O)NC1=O</t>
  </si>
  <si>
    <t>Cl.Cl.NCCCN1CCN(CC1)C1=CC2=C(C=C1)C(=O)N(C1CCC(=O)NC1=O)C2=O</t>
  </si>
  <si>
    <t>Cl.Cl.NCCCN1CCN(CC1)C1=C2C(=O)N(C3CCC(=O)NC3=O)C(=O)C2=CC=C1</t>
  </si>
  <si>
    <t>OC(=O)C(F)(F)F.O=C1N(CC2=C1C=C(C=C2)N1C=C(CC2CCNCC2)N=N1)C1CCC(=O)NC1=O</t>
  </si>
  <si>
    <t>OC(=O)C(F)(F)F.O=C1N(CC2=C(C=CC=C12)N1C=C(CC2CCNCC2)N=N1)C1CCC(=O)NC1=O</t>
  </si>
  <si>
    <t>NC[C@H]1CC[C@@H](CC1)NC(=O)C1=C2CN(C3CCC(=O)NC3=O)C(=O)C2=CC=C1</t>
  </si>
  <si>
    <t>OC(=O)C(F)(F)F.O=C1N(CC2=C(C=CC=C12)C1=CC=C(C=C1)N1CCNCC1)C1CCC(=O)NC1=O</t>
  </si>
  <si>
    <t>OC(=O)C(F)(F)F.NCCCCCNC1=C2CN(C3CCC(=O)NC3=O)C(=O)C2=CC=C1</t>
  </si>
  <si>
    <t>Cl.NCCOCCOC1=CC2=C(C=C1)C(=O)N(C1CCC(=O)NC1=O)C2=O</t>
  </si>
  <si>
    <t>Cl.NCCCCCOC1=CC2=C(C=C1)C(=O)N(C1CCC(=O)NC1=O)C2=O</t>
  </si>
  <si>
    <t>Cl.NCCNC(=O)COC1=C2C(=O)N(C3CCC(=O)NC3=O)C(=O)C2=CC=C1</t>
  </si>
  <si>
    <t>Cl.NCCNC(=O)COC1=CC2=C(C=C1)C(=O)N(C1CCC(=O)NC1=O)C2=O</t>
  </si>
  <si>
    <t>Cl.NCCCCC(=O)NC1=CC2=C(C=C1)C(=O)N(C1CCC(=O)NC1=O)C2=O</t>
  </si>
  <si>
    <t>Cl.NCCCCC(=O)NC1=C2C(=O)N(C3CCC(=O)NC3=O)C(=O)C2=CC=C1</t>
  </si>
  <si>
    <t>Cl.NCCNC(=O)COC1=CC2=C(C=C1)C(=O)N(C2)C1CCC(=O)NC1=O</t>
  </si>
  <si>
    <t>Cl.Cl.NCCN1CCN(CC1)C1=C2C(=O)N(C3CCC(=O)NC3=O)C(=O)C2=CC=C1</t>
  </si>
  <si>
    <t>Cl.Cl.NCCN1CCN(CC1)C1=CC2=C(C=C1)C(=O)N(C1CCC(=O)NC1=O)C2=O</t>
  </si>
  <si>
    <t>Cl.NCCCCNC1=C2C(=O)N(C3CCC(=O)NC3=O)C(=O)C2=CC=C1</t>
  </si>
  <si>
    <t>Cl.NCCCC(=O)NC1=CC2=C(C=C1)C(=O)N(C1CCC(=O)NC1=O)C2=O</t>
  </si>
  <si>
    <t>Cl.NCCCC(=O)NC1=C2C(=O)N(C3CCC(=O)NC3=O)C(=O)C2=CC=C1</t>
  </si>
  <si>
    <t>Cl.NCCC1=CN(N=N1)C1=CC2=C(CN(C3CCC(=O)NC3=O)C2=O)C=C1</t>
  </si>
  <si>
    <t>Cl.NCCCNC1=C2C(=O)N(C3CCC(=O)NC3=O)C(=O)C2=CC=C1</t>
  </si>
  <si>
    <t>Cl.NCCCOC1=C2C(=O)N(C3CCC(=O)NC3=O)C(=O)C2=CC=C1</t>
  </si>
  <si>
    <t>Cl.NCCCOC1=CC2=C(C=C1)C(=O)N(C1CCC(=O)NC1=O)C2=O</t>
  </si>
  <si>
    <t>OC(=O)C(F)(F)F.O=C1N(CC2=C(C=CC=C12)C1=CC=C(CN2CCNCC2)C=C1)C1CCC(=O)NC1=O</t>
  </si>
  <si>
    <t>Cl.NCCC(=O)NC1=CC2=C(C=C1)C(=O)N(C1CCC(=O)NC1=O)C2=O</t>
  </si>
  <si>
    <t>Cl.NCCC(=O)NC1=C2C(=O)N(C3CCC(=O)NC3=O)C(=O)C2=CC=C1</t>
  </si>
  <si>
    <t>Cl.NCCC(=O)NC1=C2CN(C3CCC(=O)NC3=O)C(=O)C2=CC=C1</t>
  </si>
  <si>
    <t>Cl.NCCNC1=C2C(=O)N(C3CCC(=O)NC3=O)C(=O)C2=CC=C1</t>
  </si>
  <si>
    <t>Cl.NCCCC1=CC2=C(C=C1)C(=O)N(C1CCC(=O)NC1=O)C2=O</t>
  </si>
  <si>
    <t>Cl.NCC#CC1=CC2=C(C=C1)C(=O)N(C1CCC(=O)NC1=O)C2=O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</si>
</sst>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emf"/><Relationship Id="rId21" Type="http://schemas.openxmlformats.org/officeDocument/2006/relationships/image" Target="../media/image21.emf"/><Relationship Id="rId42" Type="http://schemas.openxmlformats.org/officeDocument/2006/relationships/image" Target="../media/image42.emf"/><Relationship Id="rId47" Type="http://schemas.openxmlformats.org/officeDocument/2006/relationships/image" Target="../media/image47.emf"/><Relationship Id="rId63" Type="http://schemas.openxmlformats.org/officeDocument/2006/relationships/image" Target="../media/image63.emf"/><Relationship Id="rId68" Type="http://schemas.openxmlformats.org/officeDocument/2006/relationships/image" Target="../media/image68.emf"/><Relationship Id="rId84" Type="http://schemas.openxmlformats.org/officeDocument/2006/relationships/image" Target="../media/image84.emf"/><Relationship Id="rId89" Type="http://schemas.openxmlformats.org/officeDocument/2006/relationships/image" Target="../media/image89.emf"/><Relationship Id="rId16" Type="http://schemas.openxmlformats.org/officeDocument/2006/relationships/image" Target="../media/image16.emf"/><Relationship Id="rId11" Type="http://schemas.openxmlformats.org/officeDocument/2006/relationships/image" Target="../media/image11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53" Type="http://schemas.openxmlformats.org/officeDocument/2006/relationships/image" Target="../media/image53.emf"/><Relationship Id="rId58" Type="http://schemas.openxmlformats.org/officeDocument/2006/relationships/image" Target="../media/image58.emf"/><Relationship Id="rId74" Type="http://schemas.openxmlformats.org/officeDocument/2006/relationships/image" Target="../media/image74.emf"/><Relationship Id="rId79" Type="http://schemas.openxmlformats.org/officeDocument/2006/relationships/image" Target="../media/image79.emf"/><Relationship Id="rId5" Type="http://schemas.openxmlformats.org/officeDocument/2006/relationships/image" Target="../media/image5.emf"/><Relationship Id="rId90" Type="http://schemas.openxmlformats.org/officeDocument/2006/relationships/image" Target="../media/image90.emf"/><Relationship Id="rId95" Type="http://schemas.openxmlformats.org/officeDocument/2006/relationships/image" Target="../media/image95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43" Type="http://schemas.openxmlformats.org/officeDocument/2006/relationships/image" Target="../media/image43.emf"/><Relationship Id="rId48" Type="http://schemas.openxmlformats.org/officeDocument/2006/relationships/image" Target="../media/image48.emf"/><Relationship Id="rId64" Type="http://schemas.openxmlformats.org/officeDocument/2006/relationships/image" Target="../media/image64.emf"/><Relationship Id="rId69" Type="http://schemas.openxmlformats.org/officeDocument/2006/relationships/image" Target="../media/image69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72" Type="http://schemas.openxmlformats.org/officeDocument/2006/relationships/image" Target="../media/image72.emf"/><Relationship Id="rId80" Type="http://schemas.openxmlformats.org/officeDocument/2006/relationships/image" Target="../media/image80.emf"/><Relationship Id="rId85" Type="http://schemas.openxmlformats.org/officeDocument/2006/relationships/image" Target="../media/image85.emf"/><Relationship Id="rId93" Type="http://schemas.openxmlformats.org/officeDocument/2006/relationships/image" Target="../media/image93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emf"/><Relationship Id="rId59" Type="http://schemas.openxmlformats.org/officeDocument/2006/relationships/image" Target="../media/image59.emf"/><Relationship Id="rId67" Type="http://schemas.openxmlformats.org/officeDocument/2006/relationships/image" Target="../media/image67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Relationship Id="rId54" Type="http://schemas.openxmlformats.org/officeDocument/2006/relationships/image" Target="../media/image54.emf"/><Relationship Id="rId62" Type="http://schemas.openxmlformats.org/officeDocument/2006/relationships/image" Target="../media/image62.emf"/><Relationship Id="rId70" Type="http://schemas.openxmlformats.org/officeDocument/2006/relationships/image" Target="../media/image70.emf"/><Relationship Id="rId75" Type="http://schemas.openxmlformats.org/officeDocument/2006/relationships/image" Target="../media/image75.emf"/><Relationship Id="rId83" Type="http://schemas.openxmlformats.org/officeDocument/2006/relationships/image" Target="../media/image83.emf"/><Relationship Id="rId88" Type="http://schemas.openxmlformats.org/officeDocument/2006/relationships/image" Target="../media/image88.emf"/><Relationship Id="rId91" Type="http://schemas.openxmlformats.org/officeDocument/2006/relationships/image" Target="../media/image91.emf"/><Relationship Id="rId96" Type="http://schemas.openxmlformats.org/officeDocument/2006/relationships/image" Target="../media/image96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49" Type="http://schemas.openxmlformats.org/officeDocument/2006/relationships/image" Target="../media/image49.emf"/><Relationship Id="rId57" Type="http://schemas.openxmlformats.org/officeDocument/2006/relationships/image" Target="../media/image57.emf"/><Relationship Id="rId10" Type="http://schemas.openxmlformats.org/officeDocument/2006/relationships/image" Target="../media/image10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52" Type="http://schemas.openxmlformats.org/officeDocument/2006/relationships/image" Target="../media/image52.emf"/><Relationship Id="rId60" Type="http://schemas.openxmlformats.org/officeDocument/2006/relationships/image" Target="../media/image60.emf"/><Relationship Id="rId65" Type="http://schemas.openxmlformats.org/officeDocument/2006/relationships/image" Target="../media/image65.emf"/><Relationship Id="rId73" Type="http://schemas.openxmlformats.org/officeDocument/2006/relationships/image" Target="../media/image73.emf"/><Relationship Id="rId78" Type="http://schemas.openxmlformats.org/officeDocument/2006/relationships/image" Target="../media/image78.emf"/><Relationship Id="rId81" Type="http://schemas.openxmlformats.org/officeDocument/2006/relationships/image" Target="../media/image81.emf"/><Relationship Id="rId86" Type="http://schemas.openxmlformats.org/officeDocument/2006/relationships/image" Target="../media/image86.emf"/><Relationship Id="rId94" Type="http://schemas.openxmlformats.org/officeDocument/2006/relationships/image" Target="../media/image94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9" Type="http://schemas.openxmlformats.org/officeDocument/2006/relationships/image" Target="../media/image39.emf"/><Relationship Id="rId34" Type="http://schemas.openxmlformats.org/officeDocument/2006/relationships/image" Target="../media/image34.emf"/><Relationship Id="rId50" Type="http://schemas.openxmlformats.org/officeDocument/2006/relationships/image" Target="../media/image50.emf"/><Relationship Id="rId55" Type="http://schemas.openxmlformats.org/officeDocument/2006/relationships/image" Target="../media/image55.emf"/><Relationship Id="rId76" Type="http://schemas.openxmlformats.org/officeDocument/2006/relationships/image" Target="../media/image76.emf"/><Relationship Id="rId7" Type="http://schemas.openxmlformats.org/officeDocument/2006/relationships/image" Target="../media/image7.emf"/><Relationship Id="rId71" Type="http://schemas.openxmlformats.org/officeDocument/2006/relationships/image" Target="../media/image71.emf"/><Relationship Id="rId92" Type="http://schemas.openxmlformats.org/officeDocument/2006/relationships/image" Target="../media/image92.emf"/><Relationship Id="rId2" Type="http://schemas.openxmlformats.org/officeDocument/2006/relationships/image" Target="../media/image2.emf"/><Relationship Id="rId29" Type="http://schemas.openxmlformats.org/officeDocument/2006/relationships/image" Target="../media/image29.emf"/><Relationship Id="rId24" Type="http://schemas.openxmlformats.org/officeDocument/2006/relationships/image" Target="../media/image24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66" Type="http://schemas.openxmlformats.org/officeDocument/2006/relationships/image" Target="../media/image66.emf"/><Relationship Id="rId87" Type="http://schemas.openxmlformats.org/officeDocument/2006/relationships/image" Target="../media/image87.emf"/><Relationship Id="rId61" Type="http://schemas.openxmlformats.org/officeDocument/2006/relationships/image" Target="../media/image61.emf"/><Relationship Id="rId82" Type="http://schemas.openxmlformats.org/officeDocument/2006/relationships/image" Target="../media/image82.emf"/><Relationship Id="rId19" Type="http://schemas.openxmlformats.org/officeDocument/2006/relationships/image" Target="../media/image19.emf"/><Relationship Id="rId14" Type="http://schemas.openxmlformats.org/officeDocument/2006/relationships/image" Target="../media/image14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56" Type="http://schemas.openxmlformats.org/officeDocument/2006/relationships/image" Target="../media/image56.emf"/><Relationship Id="rId77" Type="http://schemas.openxmlformats.org/officeDocument/2006/relationships/image" Target="../media/image7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</xdr:row>
      <xdr:rowOff>25400</xdr:rowOff>
    </xdr:from>
    <xdr:to>
      <xdr:col>1</xdr:col>
      <xdr:colOff>1851025</xdr:colOff>
      <xdr:row>1</xdr:row>
      <xdr:rowOff>1879600</xdr:rowOff>
    </xdr:to>
    <xdr:pic>
      <xdr:nvPicPr>
        <xdr:cNvPr id="3" name="$B$2" descr="=JCSYSStructure(&quot;4A5BD7D6F3CAB5D7FDD89179BBE8A9B8&quot;)">
          <a:extLst>
            <a:ext uri="{FF2B5EF4-FFF2-40B4-BE49-F238E27FC236}">
              <a16:creationId xmlns:a16="http://schemas.microsoft.com/office/drawing/2014/main" id="{D6FFEFE8-35EB-E470-4A05-D7F0DFF70B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</xdr:row>
      <xdr:rowOff>25400</xdr:rowOff>
    </xdr:from>
    <xdr:to>
      <xdr:col>1</xdr:col>
      <xdr:colOff>1851025</xdr:colOff>
      <xdr:row>2</xdr:row>
      <xdr:rowOff>1879600</xdr:rowOff>
    </xdr:to>
    <xdr:pic>
      <xdr:nvPicPr>
        <xdr:cNvPr id="5" name="$B$3" descr="=JCSYSStructure(&quot;2B993E1C32F5C3CF603197D2D8102719&quot;)">
          <a:extLst>
            <a:ext uri="{FF2B5EF4-FFF2-40B4-BE49-F238E27FC236}">
              <a16:creationId xmlns:a16="http://schemas.microsoft.com/office/drawing/2014/main" id="{3F8A6570-96ED-6769-F6B6-B5620349D5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</xdr:row>
      <xdr:rowOff>25400</xdr:rowOff>
    </xdr:from>
    <xdr:to>
      <xdr:col>1</xdr:col>
      <xdr:colOff>1851025</xdr:colOff>
      <xdr:row>3</xdr:row>
      <xdr:rowOff>1879600</xdr:rowOff>
    </xdr:to>
    <xdr:pic>
      <xdr:nvPicPr>
        <xdr:cNvPr id="7" name="$B$4" descr="=JCSYSStructure(&quot;DF96AA408AE4A41861AE1939B6213A20&quot;)">
          <a:extLst>
            <a:ext uri="{FF2B5EF4-FFF2-40B4-BE49-F238E27FC236}">
              <a16:creationId xmlns:a16="http://schemas.microsoft.com/office/drawing/2014/main" id="{8044119E-3698-01AA-E664-972F3DE896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</xdr:row>
      <xdr:rowOff>25400</xdr:rowOff>
    </xdr:from>
    <xdr:to>
      <xdr:col>1</xdr:col>
      <xdr:colOff>1851025</xdr:colOff>
      <xdr:row>4</xdr:row>
      <xdr:rowOff>1879600</xdr:rowOff>
    </xdr:to>
    <xdr:pic>
      <xdr:nvPicPr>
        <xdr:cNvPr id="9" name="$B$5" descr="=JCSYSStructure(&quot;6F5ABD1E823CC2166F4AA3DD85D81EDD&quot;)">
          <a:extLst>
            <a:ext uri="{FF2B5EF4-FFF2-40B4-BE49-F238E27FC236}">
              <a16:creationId xmlns:a16="http://schemas.microsoft.com/office/drawing/2014/main" id="{C8C40CD7-D397-7C1B-02FC-BE909A7A74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9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</xdr:row>
      <xdr:rowOff>25400</xdr:rowOff>
    </xdr:from>
    <xdr:to>
      <xdr:col>1</xdr:col>
      <xdr:colOff>1851025</xdr:colOff>
      <xdr:row>5</xdr:row>
      <xdr:rowOff>1879600</xdr:rowOff>
    </xdr:to>
    <xdr:pic>
      <xdr:nvPicPr>
        <xdr:cNvPr id="11" name="$B$6" descr="=JCSYSStructure(&quot;159EB035EF7921B76185E47997F9E9B3&quot;)">
          <a:extLst>
            <a:ext uri="{FF2B5EF4-FFF2-40B4-BE49-F238E27FC236}">
              <a16:creationId xmlns:a16="http://schemas.microsoft.com/office/drawing/2014/main" id="{D9BDB0D0-9538-34A1-B60F-2D140E38DD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8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</xdr:row>
      <xdr:rowOff>25400</xdr:rowOff>
    </xdr:from>
    <xdr:to>
      <xdr:col>1</xdr:col>
      <xdr:colOff>1851025</xdr:colOff>
      <xdr:row>6</xdr:row>
      <xdr:rowOff>1879600</xdr:rowOff>
    </xdr:to>
    <xdr:pic>
      <xdr:nvPicPr>
        <xdr:cNvPr id="13" name="$B$7" descr="=JCSYSStructure(&quot;151482CE76CBA415B0689A22476E0172&quot;)">
          <a:extLst>
            <a:ext uri="{FF2B5EF4-FFF2-40B4-BE49-F238E27FC236}">
              <a16:creationId xmlns:a16="http://schemas.microsoft.com/office/drawing/2014/main" id="{5EE4C19D-AE75-300E-EC3E-79943DBC79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7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25400</xdr:rowOff>
    </xdr:from>
    <xdr:to>
      <xdr:col>1</xdr:col>
      <xdr:colOff>1851025</xdr:colOff>
      <xdr:row>7</xdr:row>
      <xdr:rowOff>1879600</xdr:rowOff>
    </xdr:to>
    <xdr:pic>
      <xdr:nvPicPr>
        <xdr:cNvPr id="15" name="$B$8" descr="=JCSYSStructure(&quot;459F049406292F2F7CF9CB66CA5ACE2E&quot;)">
          <a:extLst>
            <a:ext uri="{FF2B5EF4-FFF2-40B4-BE49-F238E27FC236}">
              <a16:creationId xmlns:a16="http://schemas.microsoft.com/office/drawing/2014/main" id="{A87DD255-2021-05EA-153D-D9BDE62418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6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</xdr:row>
      <xdr:rowOff>25400</xdr:rowOff>
    </xdr:from>
    <xdr:to>
      <xdr:col>1</xdr:col>
      <xdr:colOff>1851025</xdr:colOff>
      <xdr:row>8</xdr:row>
      <xdr:rowOff>1879600</xdr:rowOff>
    </xdr:to>
    <xdr:pic>
      <xdr:nvPicPr>
        <xdr:cNvPr id="17" name="$B$9" descr="=JCSYSStructure(&quot;3A7D5DFD77A7E3511D2CEEAF6D6F35C6&quot;)">
          <a:extLst>
            <a:ext uri="{FF2B5EF4-FFF2-40B4-BE49-F238E27FC236}">
              <a16:creationId xmlns:a16="http://schemas.microsoft.com/office/drawing/2014/main" id="{C5BACAB8-4ADC-2E4A-3982-D439B0395C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5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25400</xdr:rowOff>
    </xdr:from>
    <xdr:to>
      <xdr:col>1</xdr:col>
      <xdr:colOff>1851025</xdr:colOff>
      <xdr:row>9</xdr:row>
      <xdr:rowOff>1879600</xdr:rowOff>
    </xdr:to>
    <xdr:pic>
      <xdr:nvPicPr>
        <xdr:cNvPr id="19" name="$B$10" descr="=JCSYSStructure(&quot;B0478B97C0B31470F96439535E5330C0&quot;)">
          <a:extLst>
            <a:ext uri="{FF2B5EF4-FFF2-40B4-BE49-F238E27FC236}">
              <a16:creationId xmlns:a16="http://schemas.microsoft.com/office/drawing/2014/main" id="{C396A048-5806-92FE-B46D-129AF7A441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4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</xdr:row>
      <xdr:rowOff>25400</xdr:rowOff>
    </xdr:from>
    <xdr:to>
      <xdr:col>1</xdr:col>
      <xdr:colOff>1851025</xdr:colOff>
      <xdr:row>10</xdr:row>
      <xdr:rowOff>1879600</xdr:rowOff>
    </xdr:to>
    <xdr:pic>
      <xdr:nvPicPr>
        <xdr:cNvPr id="21" name="$B$11" descr="=JCSYSStructure(&quot;EF1350BF4D6F92469D361821DE33758A&quot;)">
          <a:extLst>
            <a:ext uri="{FF2B5EF4-FFF2-40B4-BE49-F238E27FC236}">
              <a16:creationId xmlns:a16="http://schemas.microsoft.com/office/drawing/2014/main" id="{B6285FEB-EA6F-E231-0247-E5E6D99CAD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3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25400</xdr:rowOff>
    </xdr:from>
    <xdr:to>
      <xdr:col>1</xdr:col>
      <xdr:colOff>1851025</xdr:colOff>
      <xdr:row>11</xdr:row>
      <xdr:rowOff>1879600</xdr:rowOff>
    </xdr:to>
    <xdr:pic>
      <xdr:nvPicPr>
        <xdr:cNvPr id="23" name="$B$12" descr="=JCSYSStructure(&quot;DBB020AAC2D63AEFF67E969464BDB187&quot;)">
          <a:extLst>
            <a:ext uri="{FF2B5EF4-FFF2-40B4-BE49-F238E27FC236}">
              <a16:creationId xmlns:a16="http://schemas.microsoft.com/office/drawing/2014/main" id="{898B782F-7C70-677F-A20C-8AC177494C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92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</xdr:row>
      <xdr:rowOff>25400</xdr:rowOff>
    </xdr:from>
    <xdr:to>
      <xdr:col>1</xdr:col>
      <xdr:colOff>1851025</xdr:colOff>
      <xdr:row>12</xdr:row>
      <xdr:rowOff>1879600</xdr:rowOff>
    </xdr:to>
    <xdr:pic>
      <xdr:nvPicPr>
        <xdr:cNvPr id="25" name="$B$13" descr="=JCSYSStructure(&quot;AD35EF8D53CCC9899D2F509E7F71DF6B&quot;)">
          <a:extLst>
            <a:ext uri="{FF2B5EF4-FFF2-40B4-BE49-F238E27FC236}">
              <a16:creationId xmlns:a16="http://schemas.microsoft.com/office/drawing/2014/main" id="{D797E5E5-A22F-26E6-6779-5B79EEB600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1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</xdr:row>
      <xdr:rowOff>25400</xdr:rowOff>
    </xdr:from>
    <xdr:to>
      <xdr:col>1</xdr:col>
      <xdr:colOff>1851025</xdr:colOff>
      <xdr:row>13</xdr:row>
      <xdr:rowOff>1879600</xdr:rowOff>
    </xdr:to>
    <xdr:pic>
      <xdr:nvPicPr>
        <xdr:cNvPr id="27" name="$B$14" descr="=JCSYSStructure(&quot;9BAF1CE9AB3B3E6B99474392110B7DEF&quot;)">
          <a:extLst>
            <a:ext uri="{FF2B5EF4-FFF2-40B4-BE49-F238E27FC236}">
              <a16:creationId xmlns:a16="http://schemas.microsoft.com/office/drawing/2014/main" id="{D35945FC-4A4C-1406-270A-998E4E7E8B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31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</xdr:row>
      <xdr:rowOff>25400</xdr:rowOff>
    </xdr:from>
    <xdr:to>
      <xdr:col>1</xdr:col>
      <xdr:colOff>1851025</xdr:colOff>
      <xdr:row>14</xdr:row>
      <xdr:rowOff>1879600</xdr:rowOff>
    </xdr:to>
    <xdr:pic>
      <xdr:nvPicPr>
        <xdr:cNvPr id="29" name="$B$15" descr="=JCSYSStructure(&quot;1B13138F881554A0EB8C6CC00AA106D1&quot;)">
          <a:extLst>
            <a:ext uri="{FF2B5EF4-FFF2-40B4-BE49-F238E27FC236}">
              <a16:creationId xmlns:a16="http://schemas.microsoft.com/office/drawing/2014/main" id="{1C355058-F55A-56E2-8F5F-5C75C0E59A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50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</xdr:row>
      <xdr:rowOff>25400</xdr:rowOff>
    </xdr:from>
    <xdr:to>
      <xdr:col>1</xdr:col>
      <xdr:colOff>1851025</xdr:colOff>
      <xdr:row>15</xdr:row>
      <xdr:rowOff>1879600</xdr:rowOff>
    </xdr:to>
    <xdr:pic>
      <xdr:nvPicPr>
        <xdr:cNvPr id="31" name="$B$16" descr="=JCSYSStructure(&quot;06CCA644AC920DD0CB09841EDA80F9E4&quot;)">
          <a:extLst>
            <a:ext uri="{FF2B5EF4-FFF2-40B4-BE49-F238E27FC236}">
              <a16:creationId xmlns:a16="http://schemas.microsoft.com/office/drawing/2014/main" id="{5ED2A3FB-9731-3EC6-F4DD-B344957F02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69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16</xdr:row>
      <xdr:rowOff>25400</xdr:rowOff>
    </xdr:from>
    <xdr:to>
      <xdr:col>1</xdr:col>
      <xdr:colOff>1851025</xdr:colOff>
      <xdr:row>16</xdr:row>
      <xdr:rowOff>1879600</xdr:rowOff>
    </xdr:to>
    <xdr:pic>
      <xdr:nvPicPr>
        <xdr:cNvPr id="33" name="$B$17" descr="=JCSYSStructure(&quot;151AC19F71716D8459A0978373943B44&quot;)">
          <a:extLst>
            <a:ext uri="{FF2B5EF4-FFF2-40B4-BE49-F238E27FC236}">
              <a16:creationId xmlns:a16="http://schemas.microsoft.com/office/drawing/2014/main" id="{C8017CD8-5FD3-EFD4-804A-74F2596000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88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</xdr:row>
      <xdr:rowOff>25400</xdr:rowOff>
    </xdr:from>
    <xdr:to>
      <xdr:col>1</xdr:col>
      <xdr:colOff>1851025</xdr:colOff>
      <xdr:row>17</xdr:row>
      <xdr:rowOff>1879600</xdr:rowOff>
    </xdr:to>
    <xdr:pic>
      <xdr:nvPicPr>
        <xdr:cNvPr id="35" name="$B$18" descr="=JCSYSStructure(&quot;48CDE74BC8966E157A70EB80672CDC71&quot;)">
          <a:extLst>
            <a:ext uri="{FF2B5EF4-FFF2-40B4-BE49-F238E27FC236}">
              <a16:creationId xmlns:a16="http://schemas.microsoft.com/office/drawing/2014/main" id="{6BDE8557-6BFC-2D13-243A-0DE2452EC7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07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18</xdr:row>
      <xdr:rowOff>25400</xdr:rowOff>
    </xdr:from>
    <xdr:to>
      <xdr:col>1</xdr:col>
      <xdr:colOff>1851025</xdr:colOff>
      <xdr:row>18</xdr:row>
      <xdr:rowOff>1879600</xdr:rowOff>
    </xdr:to>
    <xdr:pic>
      <xdr:nvPicPr>
        <xdr:cNvPr id="37" name="$B$19" descr="=JCSYSStructure(&quot;76E52CA064F12E2953348E11E2168E13&quot;)">
          <a:extLst>
            <a:ext uri="{FF2B5EF4-FFF2-40B4-BE49-F238E27FC236}">
              <a16:creationId xmlns:a16="http://schemas.microsoft.com/office/drawing/2014/main" id="{D87AE12C-A153-AEC0-5A80-7993BBB9FA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26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19</xdr:row>
      <xdr:rowOff>25400</xdr:rowOff>
    </xdr:from>
    <xdr:to>
      <xdr:col>1</xdr:col>
      <xdr:colOff>1851025</xdr:colOff>
      <xdr:row>19</xdr:row>
      <xdr:rowOff>1879600</xdr:rowOff>
    </xdr:to>
    <xdr:pic>
      <xdr:nvPicPr>
        <xdr:cNvPr id="39" name="$B$20" descr="=JCSYSStructure(&quot;7E2CCB6276BCF033AEB1B899FBF227D5&quot;)">
          <a:extLst>
            <a:ext uri="{FF2B5EF4-FFF2-40B4-BE49-F238E27FC236}">
              <a16:creationId xmlns:a16="http://schemas.microsoft.com/office/drawing/2014/main" id="{9EAA0F1C-B168-B64E-7497-1E01198C4FF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45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</xdr:row>
      <xdr:rowOff>25400</xdr:rowOff>
    </xdr:from>
    <xdr:to>
      <xdr:col>1</xdr:col>
      <xdr:colOff>1851025</xdr:colOff>
      <xdr:row>20</xdr:row>
      <xdr:rowOff>1879600</xdr:rowOff>
    </xdr:to>
    <xdr:pic>
      <xdr:nvPicPr>
        <xdr:cNvPr id="41" name="$B$21" descr="=JCSYSStructure(&quot;3A17F53A57459048447700A37CD0CE51&quot;)">
          <a:extLst>
            <a:ext uri="{FF2B5EF4-FFF2-40B4-BE49-F238E27FC236}">
              <a16:creationId xmlns:a16="http://schemas.microsoft.com/office/drawing/2014/main" id="{194854F7-CCCE-A7D9-A945-42A6490792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64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25400</xdr:rowOff>
    </xdr:from>
    <xdr:to>
      <xdr:col>1</xdr:col>
      <xdr:colOff>1851025</xdr:colOff>
      <xdr:row>21</xdr:row>
      <xdr:rowOff>1879600</xdr:rowOff>
    </xdr:to>
    <xdr:pic>
      <xdr:nvPicPr>
        <xdr:cNvPr id="43" name="$B$22" descr="=JCSYSStructure(&quot;8C7E9CF53A24753A0C6C635D6402F1A3&quot;)">
          <a:extLst>
            <a:ext uri="{FF2B5EF4-FFF2-40B4-BE49-F238E27FC236}">
              <a16:creationId xmlns:a16="http://schemas.microsoft.com/office/drawing/2014/main" id="{1309B8A1-725A-C1E5-2D2E-668B9D54E22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83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22</xdr:row>
      <xdr:rowOff>25400</xdr:rowOff>
    </xdr:from>
    <xdr:to>
      <xdr:col>1</xdr:col>
      <xdr:colOff>1851025</xdr:colOff>
      <xdr:row>22</xdr:row>
      <xdr:rowOff>1879600</xdr:rowOff>
    </xdr:to>
    <xdr:pic>
      <xdr:nvPicPr>
        <xdr:cNvPr id="45" name="$B$23" descr="=JCSYSStructure(&quot;6937002070D79133601FFBF4D1A9B5AA&quot;)">
          <a:extLst>
            <a:ext uri="{FF2B5EF4-FFF2-40B4-BE49-F238E27FC236}">
              <a16:creationId xmlns:a16="http://schemas.microsoft.com/office/drawing/2014/main" id="{79F37150-5FCF-0F8A-74C7-A72BDF42C7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2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23</xdr:row>
      <xdr:rowOff>25400</xdr:rowOff>
    </xdr:from>
    <xdr:to>
      <xdr:col>1</xdr:col>
      <xdr:colOff>1851025</xdr:colOff>
      <xdr:row>23</xdr:row>
      <xdr:rowOff>1879600</xdr:rowOff>
    </xdr:to>
    <xdr:pic>
      <xdr:nvPicPr>
        <xdr:cNvPr id="47" name="$B$24" descr="=JCSYSStructure(&quot;53A93364915EB5500EEFADF0E1EFB64F&quot;)">
          <a:extLst>
            <a:ext uri="{FF2B5EF4-FFF2-40B4-BE49-F238E27FC236}">
              <a16:creationId xmlns:a16="http://schemas.microsoft.com/office/drawing/2014/main" id="{2E067768-CDE9-DE79-F9C2-FEC46DAD07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21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24</xdr:row>
      <xdr:rowOff>25400</xdr:rowOff>
    </xdr:from>
    <xdr:to>
      <xdr:col>1</xdr:col>
      <xdr:colOff>1851025</xdr:colOff>
      <xdr:row>24</xdr:row>
      <xdr:rowOff>1879600</xdr:rowOff>
    </xdr:to>
    <xdr:pic>
      <xdr:nvPicPr>
        <xdr:cNvPr id="49" name="$B$25" descr="=JCSYSStructure(&quot;4AB3718BC4C77C18AE7964E0985A6B5C&quot;)">
          <a:extLst>
            <a:ext uri="{FF2B5EF4-FFF2-40B4-BE49-F238E27FC236}">
              <a16:creationId xmlns:a16="http://schemas.microsoft.com/office/drawing/2014/main" id="{BEB44CB5-9189-B456-F227-746E89B249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40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25</xdr:row>
      <xdr:rowOff>25400</xdr:rowOff>
    </xdr:from>
    <xdr:to>
      <xdr:col>1</xdr:col>
      <xdr:colOff>1851025</xdr:colOff>
      <xdr:row>25</xdr:row>
      <xdr:rowOff>1879600</xdr:rowOff>
    </xdr:to>
    <xdr:pic>
      <xdr:nvPicPr>
        <xdr:cNvPr id="51" name="$B$26" descr="=JCSYSStructure(&quot;544D5EF1CAE4CB20E18470441CB5557B&quot;)">
          <a:extLst>
            <a:ext uri="{FF2B5EF4-FFF2-40B4-BE49-F238E27FC236}">
              <a16:creationId xmlns:a16="http://schemas.microsoft.com/office/drawing/2014/main" id="{FEAD59E5-7A60-D43D-E9CE-38153CD9D4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59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26</xdr:row>
      <xdr:rowOff>25400</xdr:rowOff>
    </xdr:from>
    <xdr:to>
      <xdr:col>1</xdr:col>
      <xdr:colOff>1851025</xdr:colOff>
      <xdr:row>26</xdr:row>
      <xdr:rowOff>1879600</xdr:rowOff>
    </xdr:to>
    <xdr:pic>
      <xdr:nvPicPr>
        <xdr:cNvPr id="53" name="$B$27" descr="=JCSYSStructure(&quot;7DB5B683BD353AAEA8828247E5934CF8&quot;)">
          <a:extLst>
            <a:ext uri="{FF2B5EF4-FFF2-40B4-BE49-F238E27FC236}">
              <a16:creationId xmlns:a16="http://schemas.microsoft.com/office/drawing/2014/main" id="{8692106F-376F-2568-744D-243B71089B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78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27</xdr:row>
      <xdr:rowOff>25400</xdr:rowOff>
    </xdr:from>
    <xdr:to>
      <xdr:col>1</xdr:col>
      <xdr:colOff>1851025</xdr:colOff>
      <xdr:row>27</xdr:row>
      <xdr:rowOff>1879600</xdr:rowOff>
    </xdr:to>
    <xdr:pic>
      <xdr:nvPicPr>
        <xdr:cNvPr id="55" name="$B$28" descr="=JCSYSStructure(&quot;805B2079C601ADAB1B8E844CDA749327&quot;)">
          <a:extLst>
            <a:ext uri="{FF2B5EF4-FFF2-40B4-BE49-F238E27FC236}">
              <a16:creationId xmlns:a16="http://schemas.microsoft.com/office/drawing/2014/main" id="{68F8F1FA-2A19-F07D-C846-DC10E8B3B7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97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28</xdr:row>
      <xdr:rowOff>25400</xdr:rowOff>
    </xdr:from>
    <xdr:to>
      <xdr:col>1</xdr:col>
      <xdr:colOff>1851025</xdr:colOff>
      <xdr:row>28</xdr:row>
      <xdr:rowOff>1879600</xdr:rowOff>
    </xdr:to>
    <xdr:pic>
      <xdr:nvPicPr>
        <xdr:cNvPr id="57" name="$B$29" descr="=JCSYSStructure(&quot;77FC873DD53BB3F92F2C0CC68A9CE256&quot;)">
          <a:extLst>
            <a:ext uri="{FF2B5EF4-FFF2-40B4-BE49-F238E27FC236}">
              <a16:creationId xmlns:a16="http://schemas.microsoft.com/office/drawing/2014/main" id="{7C0E250C-3CBE-DB6E-EFA9-66E3B73457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16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29</xdr:row>
      <xdr:rowOff>25400</xdr:rowOff>
    </xdr:from>
    <xdr:to>
      <xdr:col>1</xdr:col>
      <xdr:colOff>1851025</xdr:colOff>
      <xdr:row>29</xdr:row>
      <xdr:rowOff>1879600</xdr:rowOff>
    </xdr:to>
    <xdr:pic>
      <xdr:nvPicPr>
        <xdr:cNvPr id="59" name="$B$30" descr="=JCSYSStructure(&quot;58FECB9FB74438A66CFD3609D17E68F0&quot;)">
          <a:extLst>
            <a:ext uri="{FF2B5EF4-FFF2-40B4-BE49-F238E27FC236}">
              <a16:creationId xmlns:a16="http://schemas.microsoft.com/office/drawing/2014/main" id="{CEA2B622-4CC3-41BC-44E2-D15525BBCC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35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30</xdr:row>
      <xdr:rowOff>25400</xdr:rowOff>
    </xdr:from>
    <xdr:to>
      <xdr:col>1</xdr:col>
      <xdr:colOff>1851025</xdr:colOff>
      <xdr:row>30</xdr:row>
      <xdr:rowOff>1879600</xdr:rowOff>
    </xdr:to>
    <xdr:pic>
      <xdr:nvPicPr>
        <xdr:cNvPr id="61" name="$B$31" descr="=JCSYSStructure(&quot;B70CBB6A13E89EAEF5F50C6F07D40B0D&quot;)">
          <a:extLst>
            <a:ext uri="{FF2B5EF4-FFF2-40B4-BE49-F238E27FC236}">
              <a16:creationId xmlns:a16="http://schemas.microsoft.com/office/drawing/2014/main" id="{5BD52E6E-0650-CE86-432B-4815E5B184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54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31</xdr:row>
      <xdr:rowOff>25400</xdr:rowOff>
    </xdr:from>
    <xdr:to>
      <xdr:col>1</xdr:col>
      <xdr:colOff>1851025</xdr:colOff>
      <xdr:row>31</xdr:row>
      <xdr:rowOff>1879600</xdr:rowOff>
    </xdr:to>
    <xdr:pic>
      <xdr:nvPicPr>
        <xdr:cNvPr id="63" name="$B$32" descr="=JCSYSStructure(&quot;1991C822AA935F277387B3EFF54B8A15&quot;)">
          <a:extLst>
            <a:ext uri="{FF2B5EF4-FFF2-40B4-BE49-F238E27FC236}">
              <a16:creationId xmlns:a16="http://schemas.microsoft.com/office/drawing/2014/main" id="{CD33D941-F002-386D-ADBD-C3236DF92D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73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32</xdr:row>
      <xdr:rowOff>25400</xdr:rowOff>
    </xdr:from>
    <xdr:to>
      <xdr:col>1</xdr:col>
      <xdr:colOff>1851025</xdr:colOff>
      <xdr:row>32</xdr:row>
      <xdr:rowOff>1879600</xdr:rowOff>
    </xdr:to>
    <xdr:pic>
      <xdr:nvPicPr>
        <xdr:cNvPr id="65" name="$B$33" descr="=JCSYSStructure(&quot;7F7E775FD785705061ABCAC0AFB64C01&quot;)">
          <a:extLst>
            <a:ext uri="{FF2B5EF4-FFF2-40B4-BE49-F238E27FC236}">
              <a16:creationId xmlns:a16="http://schemas.microsoft.com/office/drawing/2014/main" id="{CB922FDA-991D-5055-82C2-76A3D627A5B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92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33</xdr:row>
      <xdr:rowOff>25400</xdr:rowOff>
    </xdr:from>
    <xdr:to>
      <xdr:col>1</xdr:col>
      <xdr:colOff>1851025</xdr:colOff>
      <xdr:row>33</xdr:row>
      <xdr:rowOff>1879600</xdr:rowOff>
    </xdr:to>
    <xdr:pic>
      <xdr:nvPicPr>
        <xdr:cNvPr id="67" name="$B$34" descr="=JCSYSStructure(&quot;2785BDAAD71CDADA791470C6D12EC982&quot;)">
          <a:extLst>
            <a:ext uri="{FF2B5EF4-FFF2-40B4-BE49-F238E27FC236}">
              <a16:creationId xmlns:a16="http://schemas.microsoft.com/office/drawing/2014/main" id="{F9BD74F4-60F5-8705-3A3D-BFD78D9E10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12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34</xdr:row>
      <xdr:rowOff>25400</xdr:rowOff>
    </xdr:from>
    <xdr:to>
      <xdr:col>1</xdr:col>
      <xdr:colOff>1851025</xdr:colOff>
      <xdr:row>34</xdr:row>
      <xdr:rowOff>1879600</xdr:rowOff>
    </xdr:to>
    <xdr:pic>
      <xdr:nvPicPr>
        <xdr:cNvPr id="69" name="$B$35" descr="=JCSYSStructure(&quot;8110C96F14F5D65B1012F488D273067E&quot;)">
          <a:extLst>
            <a:ext uri="{FF2B5EF4-FFF2-40B4-BE49-F238E27FC236}">
              <a16:creationId xmlns:a16="http://schemas.microsoft.com/office/drawing/2014/main" id="{068841F7-A1C8-C321-6CF7-203AFA88F5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31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35</xdr:row>
      <xdr:rowOff>25400</xdr:rowOff>
    </xdr:from>
    <xdr:to>
      <xdr:col>1</xdr:col>
      <xdr:colOff>1851025</xdr:colOff>
      <xdr:row>35</xdr:row>
      <xdr:rowOff>1879600</xdr:rowOff>
    </xdr:to>
    <xdr:pic>
      <xdr:nvPicPr>
        <xdr:cNvPr id="71" name="$B$36" descr="=JCSYSStructure(&quot;E75AE302B7E8B7F40CFE8DFF15CE5DFF&quot;)">
          <a:extLst>
            <a:ext uri="{FF2B5EF4-FFF2-40B4-BE49-F238E27FC236}">
              <a16:creationId xmlns:a16="http://schemas.microsoft.com/office/drawing/2014/main" id="{1D43E1F2-A5A8-5C63-F5F2-A2EC752737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50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36</xdr:row>
      <xdr:rowOff>25400</xdr:rowOff>
    </xdr:from>
    <xdr:to>
      <xdr:col>1</xdr:col>
      <xdr:colOff>1851025</xdr:colOff>
      <xdr:row>36</xdr:row>
      <xdr:rowOff>1879600</xdr:rowOff>
    </xdr:to>
    <xdr:pic>
      <xdr:nvPicPr>
        <xdr:cNvPr id="73" name="$B$37" descr="=JCSYSStructure(&quot;C065AD8EC5AC74CA0CFF97892E419EF0&quot;)">
          <a:extLst>
            <a:ext uri="{FF2B5EF4-FFF2-40B4-BE49-F238E27FC236}">
              <a16:creationId xmlns:a16="http://schemas.microsoft.com/office/drawing/2014/main" id="{E51C5848-C53F-17D8-F28A-B0D0431AC64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69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37</xdr:row>
      <xdr:rowOff>25400</xdr:rowOff>
    </xdr:from>
    <xdr:to>
      <xdr:col>1</xdr:col>
      <xdr:colOff>1851025</xdr:colOff>
      <xdr:row>37</xdr:row>
      <xdr:rowOff>1879600</xdr:rowOff>
    </xdr:to>
    <xdr:pic>
      <xdr:nvPicPr>
        <xdr:cNvPr id="75" name="$B$38" descr="=JCSYSStructure(&quot;6517A47877D4A2110D091F0708E7DDB1&quot;)">
          <a:extLst>
            <a:ext uri="{FF2B5EF4-FFF2-40B4-BE49-F238E27FC236}">
              <a16:creationId xmlns:a16="http://schemas.microsoft.com/office/drawing/2014/main" id="{10B65F95-5E11-0A5F-6287-F8F7008111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88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38</xdr:row>
      <xdr:rowOff>25400</xdr:rowOff>
    </xdr:from>
    <xdr:to>
      <xdr:col>1</xdr:col>
      <xdr:colOff>1851025</xdr:colOff>
      <xdr:row>38</xdr:row>
      <xdr:rowOff>1879600</xdr:rowOff>
    </xdr:to>
    <xdr:pic>
      <xdr:nvPicPr>
        <xdr:cNvPr id="77" name="$B$39" descr="=JCSYSStructure(&quot;0DE6E422B65F4429FE81AF0A89ACA707&quot;)">
          <a:extLst>
            <a:ext uri="{FF2B5EF4-FFF2-40B4-BE49-F238E27FC236}">
              <a16:creationId xmlns:a16="http://schemas.microsoft.com/office/drawing/2014/main" id="{D18BB877-BD1A-9496-C4E6-D3C29E0D42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07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39</xdr:row>
      <xdr:rowOff>25400</xdr:rowOff>
    </xdr:from>
    <xdr:to>
      <xdr:col>1</xdr:col>
      <xdr:colOff>1851025</xdr:colOff>
      <xdr:row>39</xdr:row>
      <xdr:rowOff>1879600</xdr:rowOff>
    </xdr:to>
    <xdr:pic>
      <xdr:nvPicPr>
        <xdr:cNvPr id="79" name="$B$40" descr="=JCSYSStructure(&quot;D26BF9B23A7D31571585BF190AF0BB14&quot;)">
          <a:extLst>
            <a:ext uri="{FF2B5EF4-FFF2-40B4-BE49-F238E27FC236}">
              <a16:creationId xmlns:a16="http://schemas.microsoft.com/office/drawing/2014/main" id="{9A8EC52D-5EA7-AA65-A848-1A128C90CF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26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40</xdr:row>
      <xdr:rowOff>25400</xdr:rowOff>
    </xdr:from>
    <xdr:to>
      <xdr:col>1</xdr:col>
      <xdr:colOff>1851025</xdr:colOff>
      <xdr:row>40</xdr:row>
      <xdr:rowOff>1879600</xdr:rowOff>
    </xdr:to>
    <xdr:pic>
      <xdr:nvPicPr>
        <xdr:cNvPr id="81" name="$B$41" descr="=JCSYSStructure(&quot;5D66FA3D70BADF2DCF7B4C67CE68FE99&quot;)">
          <a:extLst>
            <a:ext uri="{FF2B5EF4-FFF2-40B4-BE49-F238E27FC236}">
              <a16:creationId xmlns:a16="http://schemas.microsoft.com/office/drawing/2014/main" id="{7C8A529D-9C3F-68C0-D433-68BA8E47E7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45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41</xdr:row>
      <xdr:rowOff>25400</xdr:rowOff>
    </xdr:from>
    <xdr:to>
      <xdr:col>1</xdr:col>
      <xdr:colOff>1851025</xdr:colOff>
      <xdr:row>41</xdr:row>
      <xdr:rowOff>1879600</xdr:rowOff>
    </xdr:to>
    <xdr:pic>
      <xdr:nvPicPr>
        <xdr:cNvPr id="83" name="$B$42" descr="=JCSYSStructure(&quot;FD8534083A399A08ADB2D58DFD701AB0&quot;)">
          <a:extLst>
            <a:ext uri="{FF2B5EF4-FFF2-40B4-BE49-F238E27FC236}">
              <a16:creationId xmlns:a16="http://schemas.microsoft.com/office/drawing/2014/main" id="{CAFDBC28-C7D6-5D0C-DBFC-4E37197EC5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64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42</xdr:row>
      <xdr:rowOff>25400</xdr:rowOff>
    </xdr:from>
    <xdr:to>
      <xdr:col>1</xdr:col>
      <xdr:colOff>1851025</xdr:colOff>
      <xdr:row>42</xdr:row>
      <xdr:rowOff>1879600</xdr:rowOff>
    </xdr:to>
    <xdr:pic>
      <xdr:nvPicPr>
        <xdr:cNvPr id="85" name="$B$43" descr="=JCSYSStructure(&quot;4D2E9E03393A3682270FB8F7D9CD06A5&quot;)">
          <a:extLst>
            <a:ext uri="{FF2B5EF4-FFF2-40B4-BE49-F238E27FC236}">
              <a16:creationId xmlns:a16="http://schemas.microsoft.com/office/drawing/2014/main" id="{283895C1-B555-51C7-F7B7-1B5E8B90CE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83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43</xdr:row>
      <xdr:rowOff>25400</xdr:rowOff>
    </xdr:from>
    <xdr:to>
      <xdr:col>1</xdr:col>
      <xdr:colOff>1851025</xdr:colOff>
      <xdr:row>43</xdr:row>
      <xdr:rowOff>1879600</xdr:rowOff>
    </xdr:to>
    <xdr:pic>
      <xdr:nvPicPr>
        <xdr:cNvPr id="87" name="$B$44" descr="=JCSYSStructure(&quot;245585BFBD286DC7E7EFA2F56F479599&quot;)">
          <a:extLst>
            <a:ext uri="{FF2B5EF4-FFF2-40B4-BE49-F238E27FC236}">
              <a16:creationId xmlns:a16="http://schemas.microsoft.com/office/drawing/2014/main" id="{B759ECCE-89CD-FA53-4142-A46FF6A6F8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02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44</xdr:row>
      <xdr:rowOff>25400</xdr:rowOff>
    </xdr:from>
    <xdr:to>
      <xdr:col>1</xdr:col>
      <xdr:colOff>1851025</xdr:colOff>
      <xdr:row>44</xdr:row>
      <xdr:rowOff>1879600</xdr:rowOff>
    </xdr:to>
    <xdr:pic>
      <xdr:nvPicPr>
        <xdr:cNvPr id="89" name="$B$45" descr="=JCSYSStructure(&quot;A5BB550CB6954276282CC05F4EE8E06D&quot;)">
          <a:extLst>
            <a:ext uri="{FF2B5EF4-FFF2-40B4-BE49-F238E27FC236}">
              <a16:creationId xmlns:a16="http://schemas.microsoft.com/office/drawing/2014/main" id="{F53CD075-7328-B037-CD72-4768ECB8DC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21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45</xdr:row>
      <xdr:rowOff>25400</xdr:rowOff>
    </xdr:from>
    <xdr:to>
      <xdr:col>1</xdr:col>
      <xdr:colOff>1851025</xdr:colOff>
      <xdr:row>45</xdr:row>
      <xdr:rowOff>1879600</xdr:rowOff>
    </xdr:to>
    <xdr:pic>
      <xdr:nvPicPr>
        <xdr:cNvPr id="91" name="$B$46" descr="=JCSYSStructure(&quot;3B5311F961241B11EF7A818E93C9633B&quot;)">
          <a:extLst>
            <a:ext uri="{FF2B5EF4-FFF2-40B4-BE49-F238E27FC236}">
              <a16:creationId xmlns:a16="http://schemas.microsoft.com/office/drawing/2014/main" id="{4E044ADB-50B4-7609-6993-0737142587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40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46</xdr:row>
      <xdr:rowOff>25400</xdr:rowOff>
    </xdr:from>
    <xdr:to>
      <xdr:col>1</xdr:col>
      <xdr:colOff>1851025</xdr:colOff>
      <xdr:row>46</xdr:row>
      <xdr:rowOff>1879600</xdr:rowOff>
    </xdr:to>
    <xdr:pic>
      <xdr:nvPicPr>
        <xdr:cNvPr id="93" name="$B$47" descr="=JCSYSStructure(&quot;DCD6FEF217931C6D7C0184B8391A865D&quot;)">
          <a:extLst>
            <a:ext uri="{FF2B5EF4-FFF2-40B4-BE49-F238E27FC236}">
              <a16:creationId xmlns:a16="http://schemas.microsoft.com/office/drawing/2014/main" id="{718F33ED-AFA5-7908-408E-A2F0B0187C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59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47</xdr:row>
      <xdr:rowOff>25400</xdr:rowOff>
    </xdr:from>
    <xdr:to>
      <xdr:col>1</xdr:col>
      <xdr:colOff>1851025</xdr:colOff>
      <xdr:row>47</xdr:row>
      <xdr:rowOff>1879600</xdr:rowOff>
    </xdr:to>
    <xdr:pic>
      <xdr:nvPicPr>
        <xdr:cNvPr id="95" name="$B$48" descr="=JCSYSStructure(&quot;8896CFF0D9D47F69A3EEFD9667B88AA9&quot;)">
          <a:extLst>
            <a:ext uri="{FF2B5EF4-FFF2-40B4-BE49-F238E27FC236}">
              <a16:creationId xmlns:a16="http://schemas.microsoft.com/office/drawing/2014/main" id="{A16CBC4C-45D8-2FE5-B03F-3470B92F74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78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48</xdr:row>
      <xdr:rowOff>25400</xdr:rowOff>
    </xdr:from>
    <xdr:to>
      <xdr:col>1</xdr:col>
      <xdr:colOff>1851025</xdr:colOff>
      <xdr:row>48</xdr:row>
      <xdr:rowOff>1879600</xdr:rowOff>
    </xdr:to>
    <xdr:pic>
      <xdr:nvPicPr>
        <xdr:cNvPr id="97" name="$B$49" descr="=JCSYSStructure(&quot;C69A088A036E368C2BF4E7FCA7B53D96&quot;)">
          <a:extLst>
            <a:ext uri="{FF2B5EF4-FFF2-40B4-BE49-F238E27FC236}">
              <a16:creationId xmlns:a16="http://schemas.microsoft.com/office/drawing/2014/main" id="{402436A5-C620-54C4-0B09-8C247A3C745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897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49</xdr:row>
      <xdr:rowOff>25400</xdr:rowOff>
    </xdr:from>
    <xdr:to>
      <xdr:col>1</xdr:col>
      <xdr:colOff>1851025</xdr:colOff>
      <xdr:row>49</xdr:row>
      <xdr:rowOff>1879600</xdr:rowOff>
    </xdr:to>
    <xdr:pic>
      <xdr:nvPicPr>
        <xdr:cNvPr id="99" name="$B$50" descr="=JCSYSStructure(&quot;4B488737B8D321ED422D499A63E10329&quot;)">
          <a:extLst>
            <a:ext uri="{FF2B5EF4-FFF2-40B4-BE49-F238E27FC236}">
              <a16:creationId xmlns:a16="http://schemas.microsoft.com/office/drawing/2014/main" id="{8B3A7097-3ABC-6329-0864-437297CB91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16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50</xdr:row>
      <xdr:rowOff>25400</xdr:rowOff>
    </xdr:from>
    <xdr:to>
      <xdr:col>1</xdr:col>
      <xdr:colOff>1851025</xdr:colOff>
      <xdr:row>50</xdr:row>
      <xdr:rowOff>1879600</xdr:rowOff>
    </xdr:to>
    <xdr:pic>
      <xdr:nvPicPr>
        <xdr:cNvPr id="101" name="$B$51" descr="=JCSYSStructure(&quot;08D07F5E39FC38CFB788BE6AD8A64D52&quot;)">
          <a:extLst>
            <a:ext uri="{FF2B5EF4-FFF2-40B4-BE49-F238E27FC236}">
              <a16:creationId xmlns:a16="http://schemas.microsoft.com/office/drawing/2014/main" id="{73308A7B-77EF-2509-CC81-1B8ECB271B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35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51</xdr:row>
      <xdr:rowOff>25400</xdr:rowOff>
    </xdr:from>
    <xdr:to>
      <xdr:col>1</xdr:col>
      <xdr:colOff>1851025</xdr:colOff>
      <xdr:row>51</xdr:row>
      <xdr:rowOff>1879600</xdr:rowOff>
    </xdr:to>
    <xdr:pic>
      <xdr:nvPicPr>
        <xdr:cNvPr id="103" name="$B$52" descr="=JCSYSStructure(&quot;B87BCD268C77B053EED865C3C667F71D&quot;)">
          <a:extLst>
            <a:ext uri="{FF2B5EF4-FFF2-40B4-BE49-F238E27FC236}">
              <a16:creationId xmlns:a16="http://schemas.microsoft.com/office/drawing/2014/main" id="{EEFE520A-EA72-CB60-8395-EA309EB9CCD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54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52</xdr:row>
      <xdr:rowOff>25400</xdr:rowOff>
    </xdr:from>
    <xdr:to>
      <xdr:col>1</xdr:col>
      <xdr:colOff>1851025</xdr:colOff>
      <xdr:row>52</xdr:row>
      <xdr:rowOff>1879600</xdr:rowOff>
    </xdr:to>
    <xdr:pic>
      <xdr:nvPicPr>
        <xdr:cNvPr id="105" name="$B$53" descr="=JCSYSStructure(&quot;54C5319596B4F9DCB067640395939893&quot;)">
          <a:extLst>
            <a:ext uri="{FF2B5EF4-FFF2-40B4-BE49-F238E27FC236}">
              <a16:creationId xmlns:a16="http://schemas.microsoft.com/office/drawing/2014/main" id="{65FC49D6-C5C7-B258-383E-D004C1607E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73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53</xdr:row>
      <xdr:rowOff>25400</xdr:rowOff>
    </xdr:from>
    <xdr:to>
      <xdr:col>1</xdr:col>
      <xdr:colOff>1851025</xdr:colOff>
      <xdr:row>53</xdr:row>
      <xdr:rowOff>1879600</xdr:rowOff>
    </xdr:to>
    <xdr:pic>
      <xdr:nvPicPr>
        <xdr:cNvPr id="107" name="$B$54" descr="=JCSYSStructure(&quot;9601938F7C30F1638DC83CB5ADE801DB&quot;)">
          <a:extLst>
            <a:ext uri="{FF2B5EF4-FFF2-40B4-BE49-F238E27FC236}">
              <a16:creationId xmlns:a16="http://schemas.microsoft.com/office/drawing/2014/main" id="{03A7E012-CC2B-BC83-7BA9-3E9C8BA6CF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93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54</xdr:row>
      <xdr:rowOff>25400</xdr:rowOff>
    </xdr:from>
    <xdr:to>
      <xdr:col>1</xdr:col>
      <xdr:colOff>1851025</xdr:colOff>
      <xdr:row>54</xdr:row>
      <xdr:rowOff>1879600</xdr:rowOff>
    </xdr:to>
    <xdr:pic>
      <xdr:nvPicPr>
        <xdr:cNvPr id="109" name="$B$55" descr="=JCSYSStructure(&quot;5DD88974321E54017230D8AE4FD59A9A&quot;)">
          <a:extLst>
            <a:ext uri="{FF2B5EF4-FFF2-40B4-BE49-F238E27FC236}">
              <a16:creationId xmlns:a16="http://schemas.microsoft.com/office/drawing/2014/main" id="{7756F997-4573-7668-9514-20CAAD7212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12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55</xdr:row>
      <xdr:rowOff>25400</xdr:rowOff>
    </xdr:from>
    <xdr:to>
      <xdr:col>1</xdr:col>
      <xdr:colOff>1851025</xdr:colOff>
      <xdr:row>55</xdr:row>
      <xdr:rowOff>1879600</xdr:rowOff>
    </xdr:to>
    <xdr:pic>
      <xdr:nvPicPr>
        <xdr:cNvPr id="111" name="$B$56" descr="=JCSYSStructure(&quot;074DACAB506C1A50432BFD538F1FE768&quot;)">
          <a:extLst>
            <a:ext uri="{FF2B5EF4-FFF2-40B4-BE49-F238E27FC236}">
              <a16:creationId xmlns:a16="http://schemas.microsoft.com/office/drawing/2014/main" id="{B5B7E201-58CF-4AA7-67B5-8D3E942AED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31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56</xdr:row>
      <xdr:rowOff>25400</xdr:rowOff>
    </xdr:from>
    <xdr:to>
      <xdr:col>1</xdr:col>
      <xdr:colOff>1851025</xdr:colOff>
      <xdr:row>56</xdr:row>
      <xdr:rowOff>1879600</xdr:rowOff>
    </xdr:to>
    <xdr:pic>
      <xdr:nvPicPr>
        <xdr:cNvPr id="113" name="$B$57" descr="=JCSYSStructure(&quot;47AE7AA8C86F1538362BE2FE995BFD58&quot;)">
          <a:extLst>
            <a:ext uri="{FF2B5EF4-FFF2-40B4-BE49-F238E27FC236}">
              <a16:creationId xmlns:a16="http://schemas.microsoft.com/office/drawing/2014/main" id="{8C0C2388-A9D0-5290-67C3-BD61944FE7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50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57</xdr:row>
      <xdr:rowOff>25400</xdr:rowOff>
    </xdr:from>
    <xdr:to>
      <xdr:col>1</xdr:col>
      <xdr:colOff>1851025</xdr:colOff>
      <xdr:row>57</xdr:row>
      <xdr:rowOff>1879600</xdr:rowOff>
    </xdr:to>
    <xdr:pic>
      <xdr:nvPicPr>
        <xdr:cNvPr id="115" name="$B$58" descr="=JCSYSStructure(&quot;576816357DC26D8F39F5455820300888&quot;)">
          <a:extLst>
            <a:ext uri="{FF2B5EF4-FFF2-40B4-BE49-F238E27FC236}">
              <a16:creationId xmlns:a16="http://schemas.microsoft.com/office/drawing/2014/main" id="{8E24B063-EC76-42CB-31BF-F06F541084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69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58</xdr:row>
      <xdr:rowOff>25400</xdr:rowOff>
    </xdr:from>
    <xdr:to>
      <xdr:col>1</xdr:col>
      <xdr:colOff>1851025</xdr:colOff>
      <xdr:row>58</xdr:row>
      <xdr:rowOff>1879600</xdr:rowOff>
    </xdr:to>
    <xdr:pic>
      <xdr:nvPicPr>
        <xdr:cNvPr id="117" name="$B$59" descr="=JCSYSStructure(&quot;F1BD3C20C9DD25E892A51285907CC86B&quot;)">
          <a:extLst>
            <a:ext uri="{FF2B5EF4-FFF2-40B4-BE49-F238E27FC236}">
              <a16:creationId xmlns:a16="http://schemas.microsoft.com/office/drawing/2014/main" id="{B878D369-2ED3-B351-CEA3-F086DF4B2F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088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59</xdr:row>
      <xdr:rowOff>25400</xdr:rowOff>
    </xdr:from>
    <xdr:to>
      <xdr:col>1</xdr:col>
      <xdr:colOff>1851025</xdr:colOff>
      <xdr:row>59</xdr:row>
      <xdr:rowOff>1879600</xdr:rowOff>
    </xdr:to>
    <xdr:pic>
      <xdr:nvPicPr>
        <xdr:cNvPr id="119" name="$B$60" descr="=JCSYSStructure(&quot;BC1F610FCC0EBB0A79203E1FA67ADDDA&quot;)">
          <a:extLst>
            <a:ext uri="{FF2B5EF4-FFF2-40B4-BE49-F238E27FC236}">
              <a16:creationId xmlns:a16="http://schemas.microsoft.com/office/drawing/2014/main" id="{5A0D7ECA-C682-49DE-9982-C11003B879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07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60</xdr:row>
      <xdr:rowOff>25400</xdr:rowOff>
    </xdr:from>
    <xdr:to>
      <xdr:col>1</xdr:col>
      <xdr:colOff>1851025</xdr:colOff>
      <xdr:row>60</xdr:row>
      <xdr:rowOff>1879600</xdr:rowOff>
    </xdr:to>
    <xdr:pic>
      <xdr:nvPicPr>
        <xdr:cNvPr id="121" name="$B$61" descr="=JCSYSStructure(&quot;E7DD87DEF043C3870B3C4F14AE5B1250&quot;)">
          <a:extLst>
            <a:ext uri="{FF2B5EF4-FFF2-40B4-BE49-F238E27FC236}">
              <a16:creationId xmlns:a16="http://schemas.microsoft.com/office/drawing/2014/main" id="{8DE717B4-4C90-9244-BEF5-B069E328A3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26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61</xdr:row>
      <xdr:rowOff>25400</xdr:rowOff>
    </xdr:from>
    <xdr:to>
      <xdr:col>1</xdr:col>
      <xdr:colOff>1851025</xdr:colOff>
      <xdr:row>61</xdr:row>
      <xdr:rowOff>1879600</xdr:rowOff>
    </xdr:to>
    <xdr:pic>
      <xdr:nvPicPr>
        <xdr:cNvPr id="123" name="$B$62" descr="=JCSYSStructure(&quot;61E65B53981C5C83866CC5069A82EC3D&quot;)">
          <a:extLst>
            <a:ext uri="{FF2B5EF4-FFF2-40B4-BE49-F238E27FC236}">
              <a16:creationId xmlns:a16="http://schemas.microsoft.com/office/drawing/2014/main" id="{BDFF05CA-7641-DB4F-3D13-6FB024D778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45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62</xdr:row>
      <xdr:rowOff>25400</xdr:rowOff>
    </xdr:from>
    <xdr:to>
      <xdr:col>1</xdr:col>
      <xdr:colOff>1851025</xdr:colOff>
      <xdr:row>62</xdr:row>
      <xdr:rowOff>1879600</xdr:rowOff>
    </xdr:to>
    <xdr:pic>
      <xdr:nvPicPr>
        <xdr:cNvPr id="125" name="$B$63" descr="=JCSYSStructure(&quot;856EC197CC2DFDE77722E41373DC2EEB&quot;)">
          <a:extLst>
            <a:ext uri="{FF2B5EF4-FFF2-40B4-BE49-F238E27FC236}">
              <a16:creationId xmlns:a16="http://schemas.microsoft.com/office/drawing/2014/main" id="{122D7F02-5C29-BC50-5AC6-941C3FA02E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64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63</xdr:row>
      <xdr:rowOff>25400</xdr:rowOff>
    </xdr:from>
    <xdr:to>
      <xdr:col>1</xdr:col>
      <xdr:colOff>1851025</xdr:colOff>
      <xdr:row>63</xdr:row>
      <xdr:rowOff>1879600</xdr:rowOff>
    </xdr:to>
    <xdr:pic>
      <xdr:nvPicPr>
        <xdr:cNvPr id="127" name="$B$64" descr="=JCSYSStructure(&quot;563E50053187ACE768544E852712C09B&quot;)">
          <a:extLst>
            <a:ext uri="{FF2B5EF4-FFF2-40B4-BE49-F238E27FC236}">
              <a16:creationId xmlns:a16="http://schemas.microsoft.com/office/drawing/2014/main" id="{954EEBFA-4426-8264-C0F5-6BF3E54791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83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64</xdr:row>
      <xdr:rowOff>25400</xdr:rowOff>
    </xdr:from>
    <xdr:to>
      <xdr:col>1</xdr:col>
      <xdr:colOff>1851025</xdr:colOff>
      <xdr:row>64</xdr:row>
      <xdr:rowOff>1879600</xdr:rowOff>
    </xdr:to>
    <xdr:pic>
      <xdr:nvPicPr>
        <xdr:cNvPr id="129" name="$B$65" descr="=JCSYSStructure(&quot;92B785A4D86A7FC633F2DFDFE7E6158F&quot;)">
          <a:extLst>
            <a:ext uri="{FF2B5EF4-FFF2-40B4-BE49-F238E27FC236}">
              <a16:creationId xmlns:a16="http://schemas.microsoft.com/office/drawing/2014/main" id="{1DF4350B-DE66-B365-1482-68C5BFA58B6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202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65</xdr:row>
      <xdr:rowOff>25400</xdr:rowOff>
    </xdr:from>
    <xdr:to>
      <xdr:col>1</xdr:col>
      <xdr:colOff>1851025</xdr:colOff>
      <xdr:row>65</xdr:row>
      <xdr:rowOff>1879600</xdr:rowOff>
    </xdr:to>
    <xdr:pic>
      <xdr:nvPicPr>
        <xdr:cNvPr id="131" name="$B$66" descr="=JCSYSStructure(&quot;7EABD34FC3F2A176D857FE4F972ABEFF&quot;)">
          <a:extLst>
            <a:ext uri="{FF2B5EF4-FFF2-40B4-BE49-F238E27FC236}">
              <a16:creationId xmlns:a16="http://schemas.microsoft.com/office/drawing/2014/main" id="{3CEFBE90-10BC-79D6-BD94-0DAA3C3270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221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66</xdr:row>
      <xdr:rowOff>25400</xdr:rowOff>
    </xdr:from>
    <xdr:to>
      <xdr:col>1</xdr:col>
      <xdr:colOff>1851025</xdr:colOff>
      <xdr:row>66</xdr:row>
      <xdr:rowOff>1879600</xdr:rowOff>
    </xdr:to>
    <xdr:pic>
      <xdr:nvPicPr>
        <xdr:cNvPr id="133" name="$B$67" descr="=JCSYSStructure(&quot;B1DDF752249CC3F256001D623E64C066&quot;)">
          <a:extLst>
            <a:ext uri="{FF2B5EF4-FFF2-40B4-BE49-F238E27FC236}">
              <a16:creationId xmlns:a16="http://schemas.microsoft.com/office/drawing/2014/main" id="{55A19A1C-97D0-5DD1-126D-F0AB30E8C8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240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67</xdr:row>
      <xdr:rowOff>25400</xdr:rowOff>
    </xdr:from>
    <xdr:to>
      <xdr:col>1</xdr:col>
      <xdr:colOff>1851025</xdr:colOff>
      <xdr:row>67</xdr:row>
      <xdr:rowOff>1879600</xdr:rowOff>
    </xdr:to>
    <xdr:pic>
      <xdr:nvPicPr>
        <xdr:cNvPr id="135" name="$B$68" descr="=JCSYSStructure(&quot;8C4D274A03502A8AC7A16E0ABCB5E8E7&quot;)">
          <a:extLst>
            <a:ext uri="{FF2B5EF4-FFF2-40B4-BE49-F238E27FC236}">
              <a16:creationId xmlns:a16="http://schemas.microsoft.com/office/drawing/2014/main" id="{2E92894E-8CC7-7D45-4A39-0A3EFD3537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259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68</xdr:row>
      <xdr:rowOff>25400</xdr:rowOff>
    </xdr:from>
    <xdr:to>
      <xdr:col>1</xdr:col>
      <xdr:colOff>1851025</xdr:colOff>
      <xdr:row>68</xdr:row>
      <xdr:rowOff>1879600</xdr:rowOff>
    </xdr:to>
    <xdr:pic>
      <xdr:nvPicPr>
        <xdr:cNvPr id="137" name="$B$69" descr="=JCSYSStructure(&quot;EA9601ABA437D4780F36CE6938CF3375&quot;)">
          <a:extLst>
            <a:ext uri="{FF2B5EF4-FFF2-40B4-BE49-F238E27FC236}">
              <a16:creationId xmlns:a16="http://schemas.microsoft.com/office/drawing/2014/main" id="{3FAE6CF1-B43F-C743-BC20-F431493FD7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278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69</xdr:row>
      <xdr:rowOff>25400</xdr:rowOff>
    </xdr:from>
    <xdr:to>
      <xdr:col>1</xdr:col>
      <xdr:colOff>1851025</xdr:colOff>
      <xdr:row>69</xdr:row>
      <xdr:rowOff>1879600</xdr:rowOff>
    </xdr:to>
    <xdr:pic>
      <xdr:nvPicPr>
        <xdr:cNvPr id="139" name="$B$70" descr="=JCSYSStructure(&quot;49100C78B218134CEDA5CCE0CE51D818&quot;)">
          <a:extLst>
            <a:ext uri="{FF2B5EF4-FFF2-40B4-BE49-F238E27FC236}">
              <a16:creationId xmlns:a16="http://schemas.microsoft.com/office/drawing/2014/main" id="{CBC1F143-EB36-B552-8D32-DEBFA5703A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297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70</xdr:row>
      <xdr:rowOff>25400</xdr:rowOff>
    </xdr:from>
    <xdr:to>
      <xdr:col>1</xdr:col>
      <xdr:colOff>1851025</xdr:colOff>
      <xdr:row>70</xdr:row>
      <xdr:rowOff>1879600</xdr:rowOff>
    </xdr:to>
    <xdr:pic>
      <xdr:nvPicPr>
        <xdr:cNvPr id="141" name="$B$71" descr="=JCSYSStructure(&quot;E49F8F6CB0C36BA8F5B1E52EE07BB51C&quot;)">
          <a:extLst>
            <a:ext uri="{FF2B5EF4-FFF2-40B4-BE49-F238E27FC236}">
              <a16:creationId xmlns:a16="http://schemas.microsoft.com/office/drawing/2014/main" id="{E90F77B2-A7FB-210E-0D14-BB0065D381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16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71</xdr:row>
      <xdr:rowOff>25400</xdr:rowOff>
    </xdr:from>
    <xdr:to>
      <xdr:col>1</xdr:col>
      <xdr:colOff>1851025</xdr:colOff>
      <xdr:row>71</xdr:row>
      <xdr:rowOff>1879600</xdr:rowOff>
    </xdr:to>
    <xdr:pic>
      <xdr:nvPicPr>
        <xdr:cNvPr id="143" name="$B$72" descr="=JCSYSStructure(&quot;2FD41073E55AFE3C76DB77EFDC14D602&quot;)">
          <a:extLst>
            <a:ext uri="{FF2B5EF4-FFF2-40B4-BE49-F238E27FC236}">
              <a16:creationId xmlns:a16="http://schemas.microsoft.com/office/drawing/2014/main" id="{4B66F858-2EF9-CC09-B446-D8E08BB68B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35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72</xdr:row>
      <xdr:rowOff>25400</xdr:rowOff>
    </xdr:from>
    <xdr:to>
      <xdr:col>1</xdr:col>
      <xdr:colOff>1851025</xdr:colOff>
      <xdr:row>72</xdr:row>
      <xdr:rowOff>1879600</xdr:rowOff>
    </xdr:to>
    <xdr:pic>
      <xdr:nvPicPr>
        <xdr:cNvPr id="145" name="$B$73" descr="=JCSYSStructure(&quot;D937A68D3A5AB7A54497F7CEF84B14B2&quot;)">
          <a:extLst>
            <a:ext uri="{FF2B5EF4-FFF2-40B4-BE49-F238E27FC236}">
              <a16:creationId xmlns:a16="http://schemas.microsoft.com/office/drawing/2014/main" id="{57BA6A50-3508-3EC6-ACA1-D197684A87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54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73</xdr:row>
      <xdr:rowOff>25400</xdr:rowOff>
    </xdr:from>
    <xdr:to>
      <xdr:col>1</xdr:col>
      <xdr:colOff>1851025</xdr:colOff>
      <xdr:row>73</xdr:row>
      <xdr:rowOff>1879600</xdr:rowOff>
    </xdr:to>
    <xdr:pic>
      <xdr:nvPicPr>
        <xdr:cNvPr id="147" name="$B$74" descr="=JCSYSStructure(&quot;86B5EDE2D512F4ECB2D48A06BEBA9377&quot;)">
          <a:extLst>
            <a:ext uri="{FF2B5EF4-FFF2-40B4-BE49-F238E27FC236}">
              <a16:creationId xmlns:a16="http://schemas.microsoft.com/office/drawing/2014/main" id="{9D095E1B-66DA-B254-5813-5F01F325EC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74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74</xdr:row>
      <xdr:rowOff>25400</xdr:rowOff>
    </xdr:from>
    <xdr:to>
      <xdr:col>1</xdr:col>
      <xdr:colOff>1851025</xdr:colOff>
      <xdr:row>74</xdr:row>
      <xdr:rowOff>1879600</xdr:rowOff>
    </xdr:to>
    <xdr:pic>
      <xdr:nvPicPr>
        <xdr:cNvPr id="149" name="$B$75" descr="=JCSYSStructure(&quot;8DA50CE67347A05C51DE8C5A34BA1C6E&quot;)">
          <a:extLst>
            <a:ext uri="{FF2B5EF4-FFF2-40B4-BE49-F238E27FC236}">
              <a16:creationId xmlns:a16="http://schemas.microsoft.com/office/drawing/2014/main" id="{DCA5230A-E536-1A0E-7D22-7FCDC33056D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93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75</xdr:row>
      <xdr:rowOff>25400</xdr:rowOff>
    </xdr:from>
    <xdr:to>
      <xdr:col>1</xdr:col>
      <xdr:colOff>1851025</xdr:colOff>
      <xdr:row>75</xdr:row>
      <xdr:rowOff>1879600</xdr:rowOff>
    </xdr:to>
    <xdr:pic>
      <xdr:nvPicPr>
        <xdr:cNvPr id="151" name="$B$76" descr="=JCSYSStructure(&quot;AFB7C51B9F075B1248375F81C9EAC16F&quot;)">
          <a:extLst>
            <a:ext uri="{FF2B5EF4-FFF2-40B4-BE49-F238E27FC236}">
              <a16:creationId xmlns:a16="http://schemas.microsoft.com/office/drawing/2014/main" id="{9D85C19C-404F-47EF-3812-615D3FBCA7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412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76</xdr:row>
      <xdr:rowOff>25400</xdr:rowOff>
    </xdr:from>
    <xdr:to>
      <xdr:col>1</xdr:col>
      <xdr:colOff>1851025</xdr:colOff>
      <xdr:row>76</xdr:row>
      <xdr:rowOff>1879600</xdr:rowOff>
    </xdr:to>
    <xdr:pic>
      <xdr:nvPicPr>
        <xdr:cNvPr id="153" name="$B$77" descr="=JCSYSStructure(&quot;75BED7BD75B32DCD556F90C9C58B3595&quot;)">
          <a:extLst>
            <a:ext uri="{FF2B5EF4-FFF2-40B4-BE49-F238E27FC236}">
              <a16:creationId xmlns:a16="http://schemas.microsoft.com/office/drawing/2014/main" id="{85FA9DE3-B8DC-F7F2-569C-3703C6C2A8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431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77</xdr:row>
      <xdr:rowOff>25400</xdr:rowOff>
    </xdr:from>
    <xdr:to>
      <xdr:col>1</xdr:col>
      <xdr:colOff>1851025</xdr:colOff>
      <xdr:row>77</xdr:row>
      <xdr:rowOff>1879600</xdr:rowOff>
    </xdr:to>
    <xdr:pic>
      <xdr:nvPicPr>
        <xdr:cNvPr id="155" name="$B$78" descr="=JCSYSStructure(&quot;209E3DFC515670CBF5F95610A557A20C&quot;)">
          <a:extLst>
            <a:ext uri="{FF2B5EF4-FFF2-40B4-BE49-F238E27FC236}">
              <a16:creationId xmlns:a16="http://schemas.microsoft.com/office/drawing/2014/main" id="{A96A77F8-5938-CF2C-ED04-709D5ED683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450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78</xdr:row>
      <xdr:rowOff>25400</xdr:rowOff>
    </xdr:from>
    <xdr:to>
      <xdr:col>1</xdr:col>
      <xdr:colOff>1851025</xdr:colOff>
      <xdr:row>78</xdr:row>
      <xdr:rowOff>1879600</xdr:rowOff>
    </xdr:to>
    <xdr:pic>
      <xdr:nvPicPr>
        <xdr:cNvPr id="157" name="$B$79" descr="=JCSYSStructure(&quot;304F89E8F655DC6FB91149F337CFE634&quot;)">
          <a:extLst>
            <a:ext uri="{FF2B5EF4-FFF2-40B4-BE49-F238E27FC236}">
              <a16:creationId xmlns:a16="http://schemas.microsoft.com/office/drawing/2014/main" id="{FE293C3C-F58E-7C73-DD6A-2E2CA0E9F8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469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79</xdr:row>
      <xdr:rowOff>25400</xdr:rowOff>
    </xdr:from>
    <xdr:to>
      <xdr:col>1</xdr:col>
      <xdr:colOff>1851025</xdr:colOff>
      <xdr:row>79</xdr:row>
      <xdr:rowOff>1879600</xdr:rowOff>
    </xdr:to>
    <xdr:pic>
      <xdr:nvPicPr>
        <xdr:cNvPr id="159" name="$B$80" descr="=JCSYSStructure(&quot;5FCC02EEA28B6F0C2AE047E0C15970F8&quot;)">
          <a:extLst>
            <a:ext uri="{FF2B5EF4-FFF2-40B4-BE49-F238E27FC236}">
              <a16:creationId xmlns:a16="http://schemas.microsoft.com/office/drawing/2014/main" id="{78D6281C-3421-5A9E-6CD5-04D871152A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488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80</xdr:row>
      <xdr:rowOff>25400</xdr:rowOff>
    </xdr:from>
    <xdr:to>
      <xdr:col>1</xdr:col>
      <xdr:colOff>1851025</xdr:colOff>
      <xdr:row>80</xdr:row>
      <xdr:rowOff>1879600</xdr:rowOff>
    </xdr:to>
    <xdr:pic>
      <xdr:nvPicPr>
        <xdr:cNvPr id="161" name="$B$81" descr="=JCSYSStructure(&quot;211EE92DD658D301049C8A59E4C35545&quot;)">
          <a:extLst>
            <a:ext uri="{FF2B5EF4-FFF2-40B4-BE49-F238E27FC236}">
              <a16:creationId xmlns:a16="http://schemas.microsoft.com/office/drawing/2014/main" id="{96730BDC-4895-5C09-FC88-8826D5DEA3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07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81</xdr:row>
      <xdr:rowOff>25400</xdr:rowOff>
    </xdr:from>
    <xdr:to>
      <xdr:col>1</xdr:col>
      <xdr:colOff>1851025</xdr:colOff>
      <xdr:row>81</xdr:row>
      <xdr:rowOff>1879600</xdr:rowOff>
    </xdr:to>
    <xdr:pic>
      <xdr:nvPicPr>
        <xdr:cNvPr id="163" name="$B$82" descr="=JCSYSStructure(&quot;3382AE2CA6F38ADCB80FD1985C32D6EF&quot;)">
          <a:extLst>
            <a:ext uri="{FF2B5EF4-FFF2-40B4-BE49-F238E27FC236}">
              <a16:creationId xmlns:a16="http://schemas.microsoft.com/office/drawing/2014/main" id="{811CD81F-EFF5-DBE7-D77E-DDE3357F4E7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26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82</xdr:row>
      <xdr:rowOff>25400</xdr:rowOff>
    </xdr:from>
    <xdr:to>
      <xdr:col>1</xdr:col>
      <xdr:colOff>1851025</xdr:colOff>
      <xdr:row>82</xdr:row>
      <xdr:rowOff>1879600</xdr:rowOff>
    </xdr:to>
    <xdr:pic>
      <xdr:nvPicPr>
        <xdr:cNvPr id="165" name="$B$83" descr="=JCSYSStructure(&quot;9A18BCB613AB966C476A7AB79B44B163&quot;)">
          <a:extLst>
            <a:ext uri="{FF2B5EF4-FFF2-40B4-BE49-F238E27FC236}">
              <a16:creationId xmlns:a16="http://schemas.microsoft.com/office/drawing/2014/main" id="{87C185EC-CA75-5297-3996-CD203D0A91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45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83</xdr:row>
      <xdr:rowOff>25400</xdr:rowOff>
    </xdr:from>
    <xdr:to>
      <xdr:col>1</xdr:col>
      <xdr:colOff>1851025</xdr:colOff>
      <xdr:row>83</xdr:row>
      <xdr:rowOff>1879600</xdr:rowOff>
    </xdr:to>
    <xdr:pic>
      <xdr:nvPicPr>
        <xdr:cNvPr id="167" name="$B$84" descr="=JCSYSStructure(&quot;F0699B09FECBDE2A5CDCB27A506F9B16&quot;)">
          <a:extLst>
            <a:ext uri="{FF2B5EF4-FFF2-40B4-BE49-F238E27FC236}">
              <a16:creationId xmlns:a16="http://schemas.microsoft.com/office/drawing/2014/main" id="{15F83991-C005-E970-7740-F6F2E3FDCF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64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84</xdr:row>
      <xdr:rowOff>25400</xdr:rowOff>
    </xdr:from>
    <xdr:to>
      <xdr:col>1</xdr:col>
      <xdr:colOff>1851025</xdr:colOff>
      <xdr:row>84</xdr:row>
      <xdr:rowOff>1879600</xdr:rowOff>
    </xdr:to>
    <xdr:pic>
      <xdr:nvPicPr>
        <xdr:cNvPr id="169" name="$B$85" descr="=JCSYSStructure(&quot;C4288247E7133932BD14C9DCB64AFED8&quot;)">
          <a:extLst>
            <a:ext uri="{FF2B5EF4-FFF2-40B4-BE49-F238E27FC236}">
              <a16:creationId xmlns:a16="http://schemas.microsoft.com/office/drawing/2014/main" id="{06613A1F-E3F1-5A08-D6A1-EC52A17964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83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85</xdr:row>
      <xdr:rowOff>25400</xdr:rowOff>
    </xdr:from>
    <xdr:to>
      <xdr:col>1</xdr:col>
      <xdr:colOff>1851025</xdr:colOff>
      <xdr:row>85</xdr:row>
      <xdr:rowOff>1879600</xdr:rowOff>
    </xdr:to>
    <xdr:pic>
      <xdr:nvPicPr>
        <xdr:cNvPr id="171" name="$B$86" descr="=JCSYSStructure(&quot;8C8AFD0DE076654C2CF2232D084C139E&quot;)">
          <a:extLst>
            <a:ext uri="{FF2B5EF4-FFF2-40B4-BE49-F238E27FC236}">
              <a16:creationId xmlns:a16="http://schemas.microsoft.com/office/drawing/2014/main" id="{BA569BB7-051E-325E-D704-2519CA5019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602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86</xdr:row>
      <xdr:rowOff>25400</xdr:rowOff>
    </xdr:from>
    <xdr:to>
      <xdr:col>1</xdr:col>
      <xdr:colOff>1851025</xdr:colOff>
      <xdr:row>86</xdr:row>
      <xdr:rowOff>1879600</xdr:rowOff>
    </xdr:to>
    <xdr:pic>
      <xdr:nvPicPr>
        <xdr:cNvPr id="173" name="$B$87" descr="=JCSYSStructure(&quot;2BFF0EAF4175442B6D34056A29D7BE05&quot;)">
          <a:extLst>
            <a:ext uri="{FF2B5EF4-FFF2-40B4-BE49-F238E27FC236}">
              <a16:creationId xmlns:a16="http://schemas.microsoft.com/office/drawing/2014/main" id="{B33D9758-5AD2-2905-3AB6-0B5EE84A564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621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87</xdr:row>
      <xdr:rowOff>25400</xdr:rowOff>
    </xdr:from>
    <xdr:to>
      <xdr:col>1</xdr:col>
      <xdr:colOff>1851025</xdr:colOff>
      <xdr:row>87</xdr:row>
      <xdr:rowOff>1879600</xdr:rowOff>
    </xdr:to>
    <xdr:pic>
      <xdr:nvPicPr>
        <xdr:cNvPr id="175" name="$B$88" descr="=JCSYSStructure(&quot;453AC7BB5C13D4DA95A76140ED0BB4EB&quot;)">
          <a:extLst>
            <a:ext uri="{FF2B5EF4-FFF2-40B4-BE49-F238E27FC236}">
              <a16:creationId xmlns:a16="http://schemas.microsoft.com/office/drawing/2014/main" id="{C58562F0-4933-2627-8AA1-D167BDC53A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640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88</xdr:row>
      <xdr:rowOff>25400</xdr:rowOff>
    </xdr:from>
    <xdr:to>
      <xdr:col>1</xdr:col>
      <xdr:colOff>1851025</xdr:colOff>
      <xdr:row>88</xdr:row>
      <xdr:rowOff>1879600</xdr:rowOff>
    </xdr:to>
    <xdr:pic>
      <xdr:nvPicPr>
        <xdr:cNvPr id="177" name="$B$89" descr="=JCSYSStructure(&quot;7BF2A46A3B038B685194ACBE8D1F996C&quot;)">
          <a:extLst>
            <a:ext uri="{FF2B5EF4-FFF2-40B4-BE49-F238E27FC236}">
              <a16:creationId xmlns:a16="http://schemas.microsoft.com/office/drawing/2014/main" id="{1B36C472-12FB-4BF7-9F0A-FA390C4A02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659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89</xdr:row>
      <xdr:rowOff>25400</xdr:rowOff>
    </xdr:from>
    <xdr:to>
      <xdr:col>1</xdr:col>
      <xdr:colOff>1851025</xdr:colOff>
      <xdr:row>89</xdr:row>
      <xdr:rowOff>1879600</xdr:rowOff>
    </xdr:to>
    <xdr:pic>
      <xdr:nvPicPr>
        <xdr:cNvPr id="179" name="$B$90" descr="=JCSYSStructure(&quot;E7AE5F5A618B60A8BEA41C8BB89A38E7&quot;)">
          <a:extLst>
            <a:ext uri="{FF2B5EF4-FFF2-40B4-BE49-F238E27FC236}">
              <a16:creationId xmlns:a16="http://schemas.microsoft.com/office/drawing/2014/main" id="{3CA8BB80-C24A-4E58-D97D-5C744774BC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678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90</xdr:row>
      <xdr:rowOff>25400</xdr:rowOff>
    </xdr:from>
    <xdr:to>
      <xdr:col>1</xdr:col>
      <xdr:colOff>1851025</xdr:colOff>
      <xdr:row>90</xdr:row>
      <xdr:rowOff>1879600</xdr:rowOff>
    </xdr:to>
    <xdr:pic>
      <xdr:nvPicPr>
        <xdr:cNvPr id="181" name="$B$91" descr="=JCSYSStructure(&quot;3B042CD780A2323EE4A4B7019DD8DD7B&quot;)">
          <a:extLst>
            <a:ext uri="{FF2B5EF4-FFF2-40B4-BE49-F238E27FC236}">
              <a16:creationId xmlns:a16="http://schemas.microsoft.com/office/drawing/2014/main" id="{032443E9-B77E-A93D-B7EF-8838A289F7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697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91</xdr:row>
      <xdr:rowOff>25400</xdr:rowOff>
    </xdr:from>
    <xdr:to>
      <xdr:col>1</xdr:col>
      <xdr:colOff>1851025</xdr:colOff>
      <xdr:row>91</xdr:row>
      <xdr:rowOff>1879600</xdr:rowOff>
    </xdr:to>
    <xdr:pic>
      <xdr:nvPicPr>
        <xdr:cNvPr id="183" name="$B$92" descr="=JCSYSStructure(&quot;D72C81668917A12ACD28104DB35F08CF&quot;)">
          <a:extLst>
            <a:ext uri="{FF2B5EF4-FFF2-40B4-BE49-F238E27FC236}">
              <a16:creationId xmlns:a16="http://schemas.microsoft.com/office/drawing/2014/main" id="{3EE1AA72-ED88-8671-D859-B9A36E37F40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16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92</xdr:row>
      <xdr:rowOff>25400</xdr:rowOff>
    </xdr:from>
    <xdr:to>
      <xdr:col>1</xdr:col>
      <xdr:colOff>1851025</xdr:colOff>
      <xdr:row>92</xdr:row>
      <xdr:rowOff>1879600</xdr:rowOff>
    </xdr:to>
    <xdr:pic>
      <xdr:nvPicPr>
        <xdr:cNvPr id="185" name="$B$93" descr="=JCSYSStructure(&quot;C9B18BE95AE4C677D93ED31BE6DA734D&quot;)">
          <a:extLst>
            <a:ext uri="{FF2B5EF4-FFF2-40B4-BE49-F238E27FC236}">
              <a16:creationId xmlns:a16="http://schemas.microsoft.com/office/drawing/2014/main" id="{71EA2570-899D-CB2B-AEA6-03B4DF2314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35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93</xdr:row>
      <xdr:rowOff>25400</xdr:rowOff>
    </xdr:from>
    <xdr:to>
      <xdr:col>1</xdr:col>
      <xdr:colOff>1851025</xdr:colOff>
      <xdr:row>93</xdr:row>
      <xdr:rowOff>1879600</xdr:rowOff>
    </xdr:to>
    <xdr:pic>
      <xdr:nvPicPr>
        <xdr:cNvPr id="187" name="$B$94" descr="=JCSYSStructure(&quot;EA8D9F17E5F7DA1C8A5374915FB3E199&quot;)">
          <a:extLst>
            <a:ext uri="{FF2B5EF4-FFF2-40B4-BE49-F238E27FC236}">
              <a16:creationId xmlns:a16="http://schemas.microsoft.com/office/drawing/2014/main" id="{C8C99947-B154-BC65-B735-B86D188106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55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94</xdr:row>
      <xdr:rowOff>25400</xdr:rowOff>
    </xdr:from>
    <xdr:to>
      <xdr:col>1</xdr:col>
      <xdr:colOff>1851025</xdr:colOff>
      <xdr:row>94</xdr:row>
      <xdr:rowOff>1879600</xdr:rowOff>
    </xdr:to>
    <xdr:pic>
      <xdr:nvPicPr>
        <xdr:cNvPr id="189" name="$B$95" descr="=JCSYSStructure(&quot;4A177F191FC17B41930624B96132814F&quot;)">
          <a:extLst>
            <a:ext uri="{FF2B5EF4-FFF2-40B4-BE49-F238E27FC236}">
              <a16:creationId xmlns:a16="http://schemas.microsoft.com/office/drawing/2014/main" id="{22270D9F-030A-793C-69C0-7C7941E83A2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74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95</xdr:row>
      <xdr:rowOff>25400</xdr:rowOff>
    </xdr:from>
    <xdr:to>
      <xdr:col>1</xdr:col>
      <xdr:colOff>1851025</xdr:colOff>
      <xdr:row>95</xdr:row>
      <xdr:rowOff>1879600</xdr:rowOff>
    </xdr:to>
    <xdr:pic>
      <xdr:nvPicPr>
        <xdr:cNvPr id="191" name="$B$96" descr="=JCSYSStructure(&quot;06E4210E68EA811EA78DDB7BA11DBC63&quot;)">
          <a:extLst>
            <a:ext uri="{FF2B5EF4-FFF2-40B4-BE49-F238E27FC236}">
              <a16:creationId xmlns:a16="http://schemas.microsoft.com/office/drawing/2014/main" id="{9E590AE6-4810-D10B-0CDA-30F2E1F19E6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93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96</xdr:row>
      <xdr:rowOff>25400</xdr:rowOff>
    </xdr:from>
    <xdr:to>
      <xdr:col>1</xdr:col>
      <xdr:colOff>1851025</xdr:colOff>
      <xdr:row>96</xdr:row>
      <xdr:rowOff>1879600</xdr:rowOff>
    </xdr:to>
    <xdr:pic>
      <xdr:nvPicPr>
        <xdr:cNvPr id="193" name="$B$97" descr="=JCSYSStructure(&quot;2B5E4BE21637A41BF180168976733D55&quot;)">
          <a:extLst>
            <a:ext uri="{FF2B5EF4-FFF2-40B4-BE49-F238E27FC236}">
              <a16:creationId xmlns:a16="http://schemas.microsoft.com/office/drawing/2014/main" id="{18A2AA61-4FD4-E0BA-F6D6-1FB5A9B4FF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81219475"/>
          <a:ext cx="1825625" cy="185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7"/>
  <sheetViews>
    <sheetView tabSelected="1" workbookViewId="0">
      <selection activeCell="N2" sqref="N2"/>
    </sheetView>
  </sheetViews>
  <sheetFormatPr defaultRowHeight="15" x14ac:dyDescent="0.25"/>
  <cols>
    <col min="1" max="2" width="28.140625" customWidth="1"/>
    <col min="3" max="3" width="16.5703125" customWidth="1"/>
    <col min="4" max="4" width="14.42578125" customWidth="1"/>
    <col min="5" max="5" width="17.140625" customWidth="1"/>
    <col min="6" max="6" width="12.42578125" customWidth="1"/>
    <col min="7" max="7" width="15.85546875" bestFit="1" customWidth="1"/>
    <col min="8" max="8" width="15.42578125" customWidth="1"/>
    <col min="9" max="10" width="14.140625" customWidth="1"/>
    <col min="11" max="11" width="9.28515625" customWidth="1"/>
    <col min="12" max="12" width="8.140625" bestFit="1" customWidth="1"/>
    <col min="13" max="13" width="10.85546875" bestFit="1" customWidth="1"/>
  </cols>
  <sheetData>
    <row r="1" spans="1:13" ht="17.25" x14ac:dyDescent="0.25">
      <c r="A1" s="1" t="s">
        <v>370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150" customHeight="1" x14ac:dyDescent="0.25">
      <c r="A2" s="2" t="s">
        <v>371</v>
      </c>
      <c r="B2" s="2" t="str">
        <f>_xll.JChemExcel.Functions.JCSYSStructure("4A5BD7D6F3CAB5D7FDD89179BBE8A9B8")</f>
        <v/>
      </c>
      <c r="C2" s="3">
        <v>587.02</v>
      </c>
      <c r="D2" s="4" t="s">
        <v>12</v>
      </c>
      <c r="E2" s="4" t="s">
        <v>13</v>
      </c>
      <c r="F2" s="3">
        <v>586.20399999999995</v>
      </c>
      <c r="G2" s="3">
        <v>550.55799999999999</v>
      </c>
      <c r="H2" s="3">
        <v>-1.0860000000000001</v>
      </c>
      <c r="I2" s="3">
        <v>-2.8969999999999998</v>
      </c>
      <c r="J2" s="5">
        <v>3</v>
      </c>
      <c r="K2" s="5">
        <v>11</v>
      </c>
      <c r="L2" s="3">
        <v>184.82</v>
      </c>
      <c r="M2" s="5">
        <v>18</v>
      </c>
    </row>
    <row r="3" spans="1:13" ht="150" customHeight="1" x14ac:dyDescent="0.25">
      <c r="A3" s="2" t="s">
        <v>372</v>
      </c>
      <c r="B3" s="2" t="str">
        <f>_xll.JChemExcel.Functions.JCSYSStructure("2B993E1C32F5C3CF603197D2D8102719")</f>
        <v/>
      </c>
      <c r="C3" s="3">
        <v>587.02</v>
      </c>
      <c r="D3" s="4" t="s">
        <v>12</v>
      </c>
      <c r="E3" s="4" t="s">
        <v>14</v>
      </c>
      <c r="F3" s="3">
        <v>587.01900000000001</v>
      </c>
      <c r="G3" s="3">
        <v>550.55799999999999</v>
      </c>
      <c r="H3" s="3">
        <v>-1.0860000000000001</v>
      </c>
      <c r="I3" s="3">
        <v>-2.8969999999999998</v>
      </c>
      <c r="J3" s="5">
        <v>3</v>
      </c>
      <c r="K3" s="5">
        <v>11</v>
      </c>
      <c r="L3" s="3">
        <v>184.82</v>
      </c>
      <c r="M3" s="5">
        <v>18</v>
      </c>
    </row>
    <row r="4" spans="1:13" ht="150" customHeight="1" x14ac:dyDescent="0.25">
      <c r="A4" s="2" t="s">
        <v>373</v>
      </c>
      <c r="B4" s="2" t="str">
        <f>_xll.JChemExcel.Functions.JCSYSStructure("DF96AA408AE4A41861AE1939B6213A20")</f>
        <v/>
      </c>
      <c r="C4" s="3">
        <v>573.04</v>
      </c>
      <c r="D4" s="4" t="s">
        <v>15</v>
      </c>
      <c r="E4" s="4" t="s">
        <v>16</v>
      </c>
      <c r="F4" s="3">
        <v>573.03599999999994</v>
      </c>
      <c r="G4" s="3">
        <v>536.57500000000005</v>
      </c>
      <c r="H4" s="3">
        <v>-1.3089999999999999</v>
      </c>
      <c r="I4" s="3">
        <v>-2.488</v>
      </c>
      <c r="J4" s="5">
        <v>3</v>
      </c>
      <c r="K4" s="5">
        <v>10</v>
      </c>
      <c r="L4" s="3">
        <v>167.75</v>
      </c>
      <c r="M4" s="5">
        <v>18</v>
      </c>
    </row>
    <row r="5" spans="1:13" ht="150" customHeight="1" x14ac:dyDescent="0.25">
      <c r="A5" s="2" t="s">
        <v>374</v>
      </c>
      <c r="B5" s="2" t="str">
        <f>_xll.JChemExcel.Functions.JCSYSStructure("6F5ABD1E823CC2166F4AA3DD85D81EDD")</f>
        <v/>
      </c>
      <c r="C5" s="3">
        <v>634.54999999999995</v>
      </c>
      <c r="D5" s="4" t="s">
        <v>17</v>
      </c>
      <c r="E5" s="4" t="s">
        <v>18</v>
      </c>
      <c r="F5" s="3">
        <v>634.54899999999998</v>
      </c>
      <c r="G5" s="3">
        <v>561.62699999999995</v>
      </c>
      <c r="H5" s="3">
        <v>7.0000000000000001E-3</v>
      </c>
      <c r="I5" s="3">
        <v>-2.7490000000000001</v>
      </c>
      <c r="J5" s="5">
        <v>2</v>
      </c>
      <c r="K5" s="5">
        <v>11</v>
      </c>
      <c r="L5" s="3">
        <v>152.97</v>
      </c>
      <c r="M5" s="5">
        <v>16</v>
      </c>
    </row>
    <row r="6" spans="1:13" ht="150" customHeight="1" x14ac:dyDescent="0.25">
      <c r="A6" s="2" t="s">
        <v>375</v>
      </c>
      <c r="B6" s="2" t="str">
        <f>_xll.JChemExcel.Functions.JCSYSStructure("159EB035EF7921B76185E47997F9E9B3")</f>
        <v/>
      </c>
      <c r="C6" s="3">
        <v>634.54999999999995</v>
      </c>
      <c r="D6" s="4" t="s">
        <v>17</v>
      </c>
      <c r="E6" s="4" t="s">
        <v>19</v>
      </c>
      <c r="F6" s="3">
        <v>634.54899999999998</v>
      </c>
      <c r="G6" s="3">
        <v>561.62699999999995</v>
      </c>
      <c r="H6" s="3">
        <v>7.0000000000000001E-3</v>
      </c>
      <c r="I6" s="3">
        <v>-2.7490000000000001</v>
      </c>
      <c r="J6" s="5">
        <v>2</v>
      </c>
      <c r="K6" s="5">
        <v>11</v>
      </c>
      <c r="L6" s="3">
        <v>152.97</v>
      </c>
      <c r="M6" s="5">
        <v>16</v>
      </c>
    </row>
    <row r="7" spans="1:13" ht="150" customHeight="1" x14ac:dyDescent="0.25">
      <c r="A7" s="2" t="s">
        <v>376</v>
      </c>
      <c r="B7" s="2" t="str">
        <f>_xll.JChemExcel.Functions.JCSYSStructure("151482CE76CBA415B0689A22476E0172")</f>
        <v/>
      </c>
      <c r="C7" s="3">
        <v>557</v>
      </c>
      <c r="D7" s="4" t="s">
        <v>20</v>
      </c>
      <c r="E7" s="4" t="s">
        <v>21</v>
      </c>
      <c r="F7" s="3">
        <v>556.99300000000005</v>
      </c>
      <c r="G7" s="3">
        <v>520.53200000000004</v>
      </c>
      <c r="H7" s="3">
        <v>-0.89100000000000001</v>
      </c>
      <c r="I7" s="3">
        <v>-2.95</v>
      </c>
      <c r="J7" s="5">
        <v>3</v>
      </c>
      <c r="K7" s="5">
        <v>10</v>
      </c>
      <c r="L7" s="3">
        <v>175.59</v>
      </c>
      <c r="M7" s="5">
        <v>16</v>
      </c>
    </row>
    <row r="8" spans="1:13" ht="150" customHeight="1" x14ac:dyDescent="0.25">
      <c r="A8" s="2" t="s">
        <v>377</v>
      </c>
      <c r="B8" s="2" t="str">
        <f>_xll.JChemExcel.Functions.JCSYSStructure("459F049406292F2F7CF9CB66CA5ACE2E")</f>
        <v/>
      </c>
      <c r="C8" s="3">
        <v>557</v>
      </c>
      <c r="D8" s="4" t="s">
        <v>20</v>
      </c>
      <c r="E8" s="4" t="s">
        <v>22</v>
      </c>
      <c r="F8" s="3">
        <v>556.19399999999996</v>
      </c>
      <c r="G8" s="3">
        <v>520.53200000000004</v>
      </c>
      <c r="H8" s="3">
        <v>-0.89100000000000001</v>
      </c>
      <c r="I8" s="3">
        <v>-2.95</v>
      </c>
      <c r="J8" s="5">
        <v>3</v>
      </c>
      <c r="K8" s="5">
        <v>10</v>
      </c>
      <c r="L8" s="3">
        <v>175.59</v>
      </c>
      <c r="M8" s="5">
        <v>16</v>
      </c>
    </row>
    <row r="9" spans="1:13" ht="150" customHeight="1" x14ac:dyDescent="0.25">
      <c r="A9" s="2" t="s">
        <v>378</v>
      </c>
      <c r="B9" s="2" t="str">
        <f>_xll.JChemExcel.Functions.JCSYSStructure("3A7D5DFD77A7E3511D2CEEAF6D6F35C6")</f>
        <v/>
      </c>
      <c r="C9" s="3">
        <v>529.97</v>
      </c>
      <c r="D9" s="4" t="s">
        <v>23</v>
      </c>
      <c r="E9" s="4" t="s">
        <v>24</v>
      </c>
      <c r="F9" s="3">
        <v>529.18299999999999</v>
      </c>
      <c r="G9" s="3">
        <v>493.50700000000001</v>
      </c>
      <c r="H9" s="3">
        <v>-0.39400000000000002</v>
      </c>
      <c r="I9" s="3">
        <v>-2.9769999999999999</v>
      </c>
      <c r="J9" s="5">
        <v>2</v>
      </c>
      <c r="K9" s="5">
        <v>10</v>
      </c>
      <c r="L9" s="3">
        <v>155.72</v>
      </c>
      <c r="M9" s="5">
        <v>16</v>
      </c>
    </row>
    <row r="10" spans="1:13" ht="150" customHeight="1" x14ac:dyDescent="0.25">
      <c r="A10" s="2" t="s">
        <v>379</v>
      </c>
      <c r="B10" s="2" t="str">
        <f>_xll.JChemExcel.Functions.JCSYSStructure("B0478B97C0B31470F96439535E5330C0")</f>
        <v/>
      </c>
      <c r="C10" s="3">
        <v>542.97</v>
      </c>
      <c r="D10" s="4" t="s">
        <v>25</v>
      </c>
      <c r="E10" s="4" t="s">
        <v>26</v>
      </c>
      <c r="F10" s="3">
        <v>542.96699999999998</v>
      </c>
      <c r="G10" s="3">
        <v>506.50599999999997</v>
      </c>
      <c r="H10" s="3">
        <v>-0.95099999999999996</v>
      </c>
      <c r="I10" s="3">
        <v>-3.0779999999999998</v>
      </c>
      <c r="J10" s="5">
        <v>3</v>
      </c>
      <c r="K10" s="5">
        <v>10</v>
      </c>
      <c r="L10" s="3">
        <v>175.59</v>
      </c>
      <c r="M10" s="5">
        <v>15</v>
      </c>
    </row>
    <row r="11" spans="1:13" ht="150" customHeight="1" x14ac:dyDescent="0.25">
      <c r="A11" s="2" t="s">
        <v>380</v>
      </c>
      <c r="B11" s="2" t="str">
        <f>_xll.JChemExcel.Functions.JCSYSStructure("EF1350BF4D6F92469D361821DE33758A")</f>
        <v/>
      </c>
      <c r="C11" s="3">
        <v>492.529</v>
      </c>
      <c r="D11" s="4" t="s">
        <v>27</v>
      </c>
      <c r="E11" s="4" t="s">
        <v>28</v>
      </c>
      <c r="F11" s="3">
        <v>492.52199999999999</v>
      </c>
      <c r="G11" s="3">
        <v>492.52199999999999</v>
      </c>
      <c r="H11" s="3">
        <v>-1.4430000000000001</v>
      </c>
      <c r="I11" s="3">
        <v>-2.0830000000000002</v>
      </c>
      <c r="J11" s="5">
        <v>3</v>
      </c>
      <c r="K11" s="5">
        <v>9</v>
      </c>
      <c r="L11" s="3">
        <v>158.52000000000001</v>
      </c>
      <c r="M11" s="5">
        <v>15</v>
      </c>
    </row>
    <row r="12" spans="1:13" ht="150" customHeight="1" x14ac:dyDescent="0.25">
      <c r="A12" s="2" t="s">
        <v>381</v>
      </c>
      <c r="B12" s="2" t="str">
        <f>_xll.JChemExcel.Functions.JCSYSStructure("DBB020AAC2D63AEFF67E969464BDB187")</f>
        <v/>
      </c>
      <c r="C12" s="3">
        <v>528.99</v>
      </c>
      <c r="D12" s="4" t="s">
        <v>29</v>
      </c>
      <c r="E12" s="4" t="s">
        <v>30</v>
      </c>
      <c r="F12" s="3">
        <v>528.98299999999995</v>
      </c>
      <c r="G12" s="3">
        <v>492.52199999999999</v>
      </c>
      <c r="H12" s="3">
        <v>-1.1739999999999999</v>
      </c>
      <c r="I12" s="3">
        <v>-2.66</v>
      </c>
      <c r="J12" s="5">
        <v>3</v>
      </c>
      <c r="K12" s="5">
        <v>9</v>
      </c>
      <c r="L12" s="3">
        <v>158.52000000000001</v>
      </c>
      <c r="M12" s="5">
        <v>15</v>
      </c>
    </row>
    <row r="13" spans="1:13" ht="150" customHeight="1" x14ac:dyDescent="0.25">
      <c r="A13" s="2" t="s">
        <v>382</v>
      </c>
      <c r="B13" s="2" t="str">
        <f>_xll.JChemExcel.Functions.JCSYSStructure("AD35EF8D53CCC9899D2F509E7F71DF6B")</f>
        <v/>
      </c>
      <c r="C13" s="3">
        <v>590.5</v>
      </c>
      <c r="D13" s="4" t="s">
        <v>31</v>
      </c>
      <c r="E13" s="4" t="s">
        <v>32</v>
      </c>
      <c r="F13" s="3">
        <v>590.49699999999996</v>
      </c>
      <c r="G13" s="3">
        <v>517.57500000000005</v>
      </c>
      <c r="H13" s="3">
        <v>0.14299999999999999</v>
      </c>
      <c r="I13" s="3">
        <v>-2.9630000000000001</v>
      </c>
      <c r="J13" s="5">
        <v>2</v>
      </c>
      <c r="K13" s="5">
        <v>10</v>
      </c>
      <c r="L13" s="3">
        <v>143.74</v>
      </c>
      <c r="M13" s="5">
        <v>13</v>
      </c>
    </row>
    <row r="14" spans="1:13" ht="150" customHeight="1" x14ac:dyDescent="0.25">
      <c r="A14" s="2" t="s">
        <v>383</v>
      </c>
      <c r="B14" s="2" t="str">
        <f>_xll.JChemExcel.Functions.JCSYSStructure("9BAF1CE9AB3B3E6B99474392110B7DEF")</f>
        <v/>
      </c>
      <c r="C14" s="3">
        <v>590.5</v>
      </c>
      <c r="D14" s="4" t="s">
        <v>31</v>
      </c>
      <c r="E14" s="4" t="s">
        <v>33</v>
      </c>
      <c r="F14" s="3">
        <v>590.49699999999996</v>
      </c>
      <c r="G14" s="3">
        <v>517.57500000000005</v>
      </c>
      <c r="H14" s="3">
        <v>0.14299999999999999</v>
      </c>
      <c r="I14" s="3">
        <v>-2.9630000000000001</v>
      </c>
      <c r="J14" s="5">
        <v>2</v>
      </c>
      <c r="K14" s="5">
        <v>10</v>
      </c>
      <c r="L14" s="3">
        <v>143.74</v>
      </c>
      <c r="M14" s="5">
        <v>13</v>
      </c>
    </row>
    <row r="15" spans="1:13" ht="150" customHeight="1" x14ac:dyDescent="0.25">
      <c r="A15" s="2" t="s">
        <v>384</v>
      </c>
      <c r="B15" s="2" t="str">
        <f>_xll.JChemExcel.Functions.JCSYSStructure("1B13138F881554A0EB8C6CC00AA106D1")</f>
        <v/>
      </c>
      <c r="C15" s="3">
        <v>512.94000000000005</v>
      </c>
      <c r="D15" s="4" t="s">
        <v>34</v>
      </c>
      <c r="E15" s="4" t="s">
        <v>35</v>
      </c>
      <c r="F15" s="3">
        <v>512.94100000000003</v>
      </c>
      <c r="G15" s="3">
        <v>476.48</v>
      </c>
      <c r="H15" s="3">
        <v>-0.75600000000000001</v>
      </c>
      <c r="I15" s="3">
        <v>-3.1110000000000002</v>
      </c>
      <c r="J15" s="5">
        <v>3</v>
      </c>
      <c r="K15" s="5">
        <v>9</v>
      </c>
      <c r="L15" s="3">
        <v>166.36</v>
      </c>
      <c r="M15" s="5">
        <v>13</v>
      </c>
    </row>
    <row r="16" spans="1:13" ht="150" customHeight="1" x14ac:dyDescent="0.25">
      <c r="A16" s="2" t="s">
        <v>385</v>
      </c>
      <c r="B16" s="2" t="str">
        <f>_xll.JChemExcel.Functions.JCSYSStructure("06CCA644AC920DD0CB09841EDA80F9E4")</f>
        <v/>
      </c>
      <c r="C16" s="3">
        <v>512.94000000000005</v>
      </c>
      <c r="D16" s="4" t="s">
        <v>34</v>
      </c>
      <c r="E16" s="4" t="s">
        <v>36</v>
      </c>
      <c r="F16" s="3">
        <v>512.16700000000003</v>
      </c>
      <c r="G16" s="3">
        <v>476.48</v>
      </c>
      <c r="H16" s="3">
        <v>-0.75600000000000001</v>
      </c>
      <c r="I16" s="3">
        <v>-3.1110000000000002</v>
      </c>
      <c r="J16" s="5">
        <v>3</v>
      </c>
      <c r="K16" s="5">
        <v>9</v>
      </c>
      <c r="L16" s="3">
        <v>166.36</v>
      </c>
      <c r="M16" s="5">
        <v>13</v>
      </c>
    </row>
    <row r="17" spans="1:13" ht="150" customHeight="1" x14ac:dyDescent="0.25">
      <c r="A17" s="2" t="s">
        <v>386</v>
      </c>
      <c r="B17" s="2" t="str">
        <f>_xll.JChemExcel.Functions.JCSYSStructure("151AC19F71716D8459A0978373943B44")</f>
        <v/>
      </c>
      <c r="C17" s="3">
        <v>485.92</v>
      </c>
      <c r="D17" s="4" t="s">
        <v>37</v>
      </c>
      <c r="E17" s="4" t="s">
        <v>38</v>
      </c>
      <c r="F17" s="3">
        <v>485.91500000000002</v>
      </c>
      <c r="G17" s="3">
        <v>449.45400000000001</v>
      </c>
      <c r="H17" s="3">
        <v>-0.25800000000000001</v>
      </c>
      <c r="I17" s="3">
        <v>-3.1190000000000002</v>
      </c>
      <c r="J17" s="5">
        <v>2</v>
      </c>
      <c r="K17" s="5">
        <v>9</v>
      </c>
      <c r="L17" s="3">
        <v>146.49</v>
      </c>
      <c r="M17" s="5">
        <v>13</v>
      </c>
    </row>
    <row r="18" spans="1:13" ht="150" customHeight="1" x14ac:dyDescent="0.25">
      <c r="A18" s="2" t="s">
        <v>387</v>
      </c>
      <c r="B18" s="2" t="str">
        <f>_xll.JChemExcel.Functions.JCSYSStructure("48CDE74BC8966E157A70EB80672CDC71")</f>
        <v/>
      </c>
      <c r="C18" s="3">
        <v>498.92</v>
      </c>
      <c r="D18" s="4" t="s">
        <v>39</v>
      </c>
      <c r="E18" s="4" t="s">
        <v>40</v>
      </c>
      <c r="F18" s="3">
        <v>498.15199999999999</v>
      </c>
      <c r="G18" s="3">
        <v>462.45299999999997</v>
      </c>
      <c r="H18" s="3">
        <v>-0.81499999999999995</v>
      </c>
      <c r="I18" s="3">
        <v>-3.2290000000000001</v>
      </c>
      <c r="J18" s="5">
        <v>3</v>
      </c>
      <c r="K18" s="5">
        <v>9</v>
      </c>
      <c r="L18" s="3">
        <v>166.36</v>
      </c>
      <c r="M18" s="5">
        <v>12</v>
      </c>
    </row>
    <row r="19" spans="1:13" ht="150" customHeight="1" x14ac:dyDescent="0.25">
      <c r="A19" s="2" t="s">
        <v>388</v>
      </c>
      <c r="B19" s="2" t="str">
        <f>_xll.JChemExcel.Functions.JCSYSStructure("76E52CA064F12E2953348E11E2168E13")</f>
        <v/>
      </c>
      <c r="C19" s="3">
        <v>498.92</v>
      </c>
      <c r="D19" s="4" t="s">
        <v>39</v>
      </c>
      <c r="E19" s="4" t="s">
        <v>41</v>
      </c>
      <c r="F19" s="3">
        <v>498.91399999999999</v>
      </c>
      <c r="G19" s="3">
        <v>462.45299999999997</v>
      </c>
      <c r="H19" s="3">
        <v>-0.81499999999999995</v>
      </c>
      <c r="I19" s="3">
        <v>-3.2290000000000001</v>
      </c>
      <c r="J19" s="5">
        <v>3</v>
      </c>
      <c r="K19" s="5">
        <v>9</v>
      </c>
      <c r="L19" s="3">
        <v>166.36</v>
      </c>
      <c r="M19" s="5">
        <v>12</v>
      </c>
    </row>
    <row r="20" spans="1:13" ht="150" customHeight="1" x14ac:dyDescent="0.25">
      <c r="A20" s="2" t="s">
        <v>389</v>
      </c>
      <c r="B20" s="2" t="str">
        <f>_xll.JChemExcel.Functions.JCSYSStructure("7E2CCB6276BCF033AEB1B899FBF227D5")</f>
        <v/>
      </c>
      <c r="C20" s="3">
        <v>484.93</v>
      </c>
      <c r="D20" s="4" t="s">
        <v>42</v>
      </c>
      <c r="E20" s="4" t="s">
        <v>43</v>
      </c>
      <c r="F20" s="3">
        <v>484.93099999999998</v>
      </c>
      <c r="G20" s="3">
        <v>448.47</v>
      </c>
      <c r="H20" s="3">
        <v>-1.3080000000000001</v>
      </c>
      <c r="I20" s="3">
        <v>-2.6349999999999998</v>
      </c>
      <c r="J20" s="5">
        <v>3</v>
      </c>
      <c r="K20" s="5">
        <v>8</v>
      </c>
      <c r="L20" s="3">
        <v>149.29</v>
      </c>
      <c r="M20" s="5">
        <v>12</v>
      </c>
    </row>
    <row r="21" spans="1:13" ht="150" customHeight="1" x14ac:dyDescent="0.25">
      <c r="A21" s="2" t="s">
        <v>390</v>
      </c>
      <c r="B21" s="2" t="str">
        <f>_xll.JChemExcel.Functions.JCSYSStructure("3A17F53A57459048447700A37CD0CE51")</f>
        <v/>
      </c>
      <c r="C21" s="3">
        <v>484.93</v>
      </c>
      <c r="D21" s="4" t="s">
        <v>42</v>
      </c>
      <c r="E21" s="4" t="s">
        <v>44</v>
      </c>
      <c r="F21" s="3">
        <v>484.93099999999998</v>
      </c>
      <c r="G21" s="3">
        <v>448.47</v>
      </c>
      <c r="H21" s="3">
        <v>-1.038</v>
      </c>
      <c r="I21" s="3">
        <v>-2.8010000000000002</v>
      </c>
      <c r="J21" s="5">
        <v>3</v>
      </c>
      <c r="K21" s="5">
        <v>8</v>
      </c>
      <c r="L21" s="3">
        <v>149.29</v>
      </c>
      <c r="M21" s="5">
        <v>12</v>
      </c>
    </row>
    <row r="22" spans="1:13" ht="150" customHeight="1" x14ac:dyDescent="0.25">
      <c r="A22" s="2" t="s">
        <v>391</v>
      </c>
      <c r="B22" s="2" t="str">
        <f>_xll.JChemExcel.Functions.JCSYSStructure("8C7E9CF53A24753A0C6C635D6402F1A3")</f>
        <v/>
      </c>
      <c r="C22" s="3">
        <v>546.45000000000005</v>
      </c>
      <c r="D22" s="4" t="s">
        <v>45</v>
      </c>
      <c r="E22" s="4" t="s">
        <v>46</v>
      </c>
      <c r="F22" s="3">
        <v>546.44399999999996</v>
      </c>
      <c r="G22" s="3">
        <v>473.52199999999999</v>
      </c>
      <c r="H22" s="3">
        <v>0.27900000000000003</v>
      </c>
      <c r="I22" s="3">
        <v>-3.1469999999999998</v>
      </c>
      <c r="J22" s="5">
        <v>2</v>
      </c>
      <c r="K22" s="5">
        <v>9</v>
      </c>
      <c r="L22" s="3">
        <v>134.51</v>
      </c>
      <c r="M22" s="5">
        <v>10</v>
      </c>
    </row>
    <row r="23" spans="1:13" ht="150" customHeight="1" x14ac:dyDescent="0.25">
      <c r="A23" s="2" t="s">
        <v>392</v>
      </c>
      <c r="B23" s="2" t="str">
        <f>_xll.JChemExcel.Functions.JCSYSStructure("6937002070D79133601FFBF4D1A9B5AA")</f>
        <v/>
      </c>
      <c r="C23" s="3">
        <v>546.45000000000005</v>
      </c>
      <c r="D23" s="4" t="s">
        <v>45</v>
      </c>
      <c r="E23" s="4" t="s">
        <v>47</v>
      </c>
      <c r="F23" s="3">
        <v>546.44399999999996</v>
      </c>
      <c r="G23" s="3">
        <v>473.52199999999999</v>
      </c>
      <c r="H23" s="3">
        <v>0.27900000000000003</v>
      </c>
      <c r="I23" s="3">
        <v>-3.1469999999999998</v>
      </c>
      <c r="J23" s="5">
        <v>2</v>
      </c>
      <c r="K23" s="5">
        <v>9</v>
      </c>
      <c r="L23" s="3">
        <v>134.51</v>
      </c>
      <c r="M23" s="5">
        <v>10</v>
      </c>
    </row>
    <row r="24" spans="1:13" ht="150" customHeight="1" x14ac:dyDescent="0.25">
      <c r="A24" s="2" t="s">
        <v>393</v>
      </c>
      <c r="B24" s="2" t="str">
        <f>_xll.JChemExcel.Functions.JCSYSStructure("53A93364915EB5500EEFADF0E1EFB64F")</f>
        <v/>
      </c>
      <c r="C24" s="3">
        <v>482.92</v>
      </c>
      <c r="D24" s="4" t="s">
        <v>48</v>
      </c>
      <c r="E24" s="4" t="s">
        <v>49</v>
      </c>
      <c r="F24" s="3">
        <v>482.91500000000002</v>
      </c>
      <c r="G24" s="3">
        <v>446.45400000000001</v>
      </c>
      <c r="H24" s="3">
        <v>-9.5000000000000001E-2</v>
      </c>
      <c r="I24" s="3">
        <v>-3.5129999999999999</v>
      </c>
      <c r="J24" s="5">
        <v>3</v>
      </c>
      <c r="K24" s="5">
        <v>8</v>
      </c>
      <c r="L24" s="3">
        <v>157.13</v>
      </c>
      <c r="M24" s="5">
        <v>11</v>
      </c>
    </row>
    <row r="25" spans="1:13" ht="150" customHeight="1" x14ac:dyDescent="0.25">
      <c r="A25" s="2" t="s">
        <v>394</v>
      </c>
      <c r="B25" s="2" t="str">
        <f>_xll.JChemExcel.Functions.JCSYSStructure("4AB3718BC4C77C18AE7964E0985A6B5C")</f>
        <v/>
      </c>
      <c r="C25" s="3">
        <v>468.94</v>
      </c>
      <c r="D25" s="4" t="s">
        <v>50</v>
      </c>
      <c r="E25" s="4" t="s">
        <v>51</v>
      </c>
      <c r="F25" s="3">
        <v>468.93099999999998</v>
      </c>
      <c r="G25" s="3">
        <v>432.47</v>
      </c>
      <c r="H25" s="3">
        <v>-0.318</v>
      </c>
      <c r="I25" s="3">
        <v>-3.081</v>
      </c>
      <c r="J25" s="5">
        <v>3</v>
      </c>
      <c r="K25" s="5">
        <v>7</v>
      </c>
      <c r="L25" s="3">
        <v>140.06</v>
      </c>
      <c r="M25" s="5">
        <v>11</v>
      </c>
    </row>
    <row r="26" spans="1:13" ht="150" customHeight="1" x14ac:dyDescent="0.25">
      <c r="A26" s="2" t="s">
        <v>395</v>
      </c>
      <c r="B26" s="2" t="str">
        <f>_xll.JChemExcel.Functions.JCSYSStructure("544D5EF1CAE4CB20E18470441CB5557B")</f>
        <v/>
      </c>
      <c r="C26" s="3">
        <v>530.45000000000005</v>
      </c>
      <c r="D26" s="4" t="s">
        <v>52</v>
      </c>
      <c r="E26" s="4" t="s">
        <v>53</v>
      </c>
      <c r="F26" s="3">
        <v>530.44500000000005</v>
      </c>
      <c r="G26" s="3">
        <v>457.52300000000002</v>
      </c>
      <c r="H26" s="3">
        <v>0.94899999999999995</v>
      </c>
      <c r="I26" s="3">
        <v>-3.5339999999999998</v>
      </c>
      <c r="J26" s="5">
        <v>2</v>
      </c>
      <c r="K26" s="5">
        <v>8</v>
      </c>
      <c r="L26" s="3">
        <v>125.28</v>
      </c>
      <c r="M26" s="5">
        <v>9</v>
      </c>
    </row>
    <row r="27" spans="1:13" ht="150" customHeight="1" x14ac:dyDescent="0.25">
      <c r="A27" s="2" t="s">
        <v>396</v>
      </c>
      <c r="B27" s="2" t="str">
        <f>_xll.JChemExcel.Functions.JCSYSStructure("7DB5B683BD353AAEA8828247E5934CF8")</f>
        <v/>
      </c>
      <c r="C27" s="3">
        <v>530.45000000000005</v>
      </c>
      <c r="D27" s="4" t="s">
        <v>52</v>
      </c>
      <c r="E27" s="4" t="s">
        <v>54</v>
      </c>
      <c r="F27" s="3">
        <v>530.44500000000005</v>
      </c>
      <c r="G27" s="3">
        <v>457.52300000000002</v>
      </c>
      <c r="H27" s="3">
        <v>0.94899999999999995</v>
      </c>
      <c r="I27" s="3">
        <v>-3.5339999999999998</v>
      </c>
      <c r="J27" s="5">
        <v>2</v>
      </c>
      <c r="K27" s="5">
        <v>8</v>
      </c>
      <c r="L27" s="3">
        <v>125.28</v>
      </c>
      <c r="M27" s="5">
        <v>9</v>
      </c>
    </row>
    <row r="28" spans="1:13" ht="150" customHeight="1" x14ac:dyDescent="0.25">
      <c r="A28" s="2" t="s">
        <v>397</v>
      </c>
      <c r="B28" s="2" t="str">
        <f>_xll.JChemExcel.Functions.JCSYSStructure("805B2079C601ADAB1B8E844CDA749327")</f>
        <v/>
      </c>
      <c r="C28" s="3">
        <v>455.89</v>
      </c>
      <c r="D28" s="4" t="s">
        <v>55</v>
      </c>
      <c r="E28" s="4" t="s">
        <v>56</v>
      </c>
      <c r="F28" s="3">
        <v>455.88900000000001</v>
      </c>
      <c r="G28" s="3">
        <v>419.428</v>
      </c>
      <c r="H28" s="3">
        <v>0.20499999999999999</v>
      </c>
      <c r="I28" s="3">
        <v>-3.3159999999999998</v>
      </c>
      <c r="J28" s="5">
        <v>2</v>
      </c>
      <c r="K28" s="5">
        <v>8</v>
      </c>
      <c r="L28" s="3">
        <v>137.26</v>
      </c>
      <c r="M28" s="5">
        <v>11</v>
      </c>
    </row>
    <row r="29" spans="1:13" ht="150" customHeight="1" x14ac:dyDescent="0.25">
      <c r="A29" s="2" t="s">
        <v>398</v>
      </c>
      <c r="B29" s="2" t="str">
        <f>_xll.JChemExcel.Functions.JCSYSStructure("77FC873DD53BB3F92F2C0CC68A9CE256")</f>
        <v/>
      </c>
      <c r="C29" s="3">
        <v>468.89</v>
      </c>
      <c r="D29" s="4" t="s">
        <v>57</v>
      </c>
      <c r="E29" s="4" t="s">
        <v>58</v>
      </c>
      <c r="F29" s="3">
        <v>468.14100000000002</v>
      </c>
      <c r="G29" s="3">
        <v>432.42700000000002</v>
      </c>
      <c r="H29" s="3">
        <v>-0.62</v>
      </c>
      <c r="I29" s="3">
        <v>-3.2410000000000001</v>
      </c>
      <c r="J29" s="5">
        <v>3</v>
      </c>
      <c r="K29" s="5">
        <v>8</v>
      </c>
      <c r="L29" s="3">
        <v>157.13</v>
      </c>
      <c r="M29" s="5">
        <v>10</v>
      </c>
    </row>
    <row r="30" spans="1:13" ht="150" customHeight="1" x14ac:dyDescent="0.25">
      <c r="A30" s="2" t="s">
        <v>399</v>
      </c>
      <c r="B30" s="2" t="str">
        <f>_xll.JChemExcel.Functions.JCSYSStructure("58FECB9FB74438A66CFD3609D17E68F0")</f>
        <v/>
      </c>
      <c r="C30" s="3">
        <v>468.89</v>
      </c>
      <c r="D30" s="4" t="s">
        <v>57</v>
      </c>
      <c r="E30" s="4" t="s">
        <v>59</v>
      </c>
      <c r="F30" s="3">
        <v>468.88799999999998</v>
      </c>
      <c r="G30" s="3">
        <v>432.42700000000002</v>
      </c>
      <c r="H30" s="3">
        <v>-0.62</v>
      </c>
      <c r="I30" s="3">
        <v>-3.2410000000000001</v>
      </c>
      <c r="J30" s="5">
        <v>3</v>
      </c>
      <c r="K30" s="5">
        <v>8</v>
      </c>
      <c r="L30" s="3">
        <v>157.13</v>
      </c>
      <c r="M30" s="5">
        <v>10</v>
      </c>
    </row>
    <row r="31" spans="1:13" ht="150" customHeight="1" x14ac:dyDescent="0.25">
      <c r="A31" s="2" t="s">
        <v>400</v>
      </c>
      <c r="B31" s="2" t="str">
        <f>_xll.JChemExcel.Functions.JCSYSStructure("B70CBB6A13E89EAEF5F50C6F07D40B0D")</f>
        <v/>
      </c>
      <c r="C31" s="3">
        <v>466.92</v>
      </c>
      <c r="D31" s="4" t="s">
        <v>60</v>
      </c>
      <c r="E31" s="4" t="s">
        <v>61</v>
      </c>
      <c r="F31" s="3">
        <v>466.91500000000002</v>
      </c>
      <c r="G31" s="3">
        <v>430.45400000000001</v>
      </c>
      <c r="H31" s="3">
        <v>0.26700000000000002</v>
      </c>
      <c r="I31" s="3">
        <v>-3.915</v>
      </c>
      <c r="J31" s="5">
        <v>3</v>
      </c>
      <c r="K31" s="5">
        <v>7</v>
      </c>
      <c r="L31" s="3">
        <v>147.9</v>
      </c>
      <c r="M31" s="5">
        <v>10</v>
      </c>
    </row>
    <row r="32" spans="1:13" ht="150" customHeight="1" x14ac:dyDescent="0.25">
      <c r="A32" s="2" t="s">
        <v>401</v>
      </c>
      <c r="B32" s="2" t="str">
        <f>_xll.JChemExcel.Functions.JCSYSStructure("1991C822AA935F277387B3EFF54B8A15")</f>
        <v/>
      </c>
      <c r="C32" s="3">
        <v>466.92</v>
      </c>
      <c r="D32" s="4" t="s">
        <v>60</v>
      </c>
      <c r="E32" s="4" t="s">
        <v>62</v>
      </c>
      <c r="F32" s="3">
        <v>466.91500000000002</v>
      </c>
      <c r="G32" s="3">
        <v>430.45400000000001</v>
      </c>
      <c r="H32" s="3">
        <v>0.26700000000000002</v>
      </c>
      <c r="I32" s="3">
        <v>-3.915</v>
      </c>
      <c r="J32" s="5">
        <v>3</v>
      </c>
      <c r="K32" s="5">
        <v>7</v>
      </c>
      <c r="L32" s="3">
        <v>147.9</v>
      </c>
      <c r="M32" s="5">
        <v>10</v>
      </c>
    </row>
    <row r="33" spans="1:13" ht="150" customHeight="1" x14ac:dyDescent="0.25">
      <c r="A33" s="2" t="s">
        <v>402</v>
      </c>
      <c r="B33" s="2" t="str">
        <f>_xll.JChemExcel.Functions.JCSYSStructure("7F7E775FD785705061ABCAC0AFB64C01")</f>
        <v/>
      </c>
      <c r="C33" s="3">
        <v>452.94</v>
      </c>
      <c r="D33" s="4" t="s">
        <v>63</v>
      </c>
      <c r="E33" s="4" t="s">
        <v>64</v>
      </c>
      <c r="F33" s="3">
        <v>452.93200000000002</v>
      </c>
      <c r="G33" s="3">
        <v>416.471</v>
      </c>
      <c r="H33" s="3">
        <v>4.3999999999999997E-2</v>
      </c>
      <c r="I33" s="3">
        <v>-3.48</v>
      </c>
      <c r="J33" s="5">
        <v>3</v>
      </c>
      <c r="K33" s="5">
        <v>6</v>
      </c>
      <c r="L33" s="3">
        <v>130.83000000000001</v>
      </c>
      <c r="M33" s="5">
        <v>10</v>
      </c>
    </row>
    <row r="34" spans="1:13" ht="150" customHeight="1" x14ac:dyDescent="0.25">
      <c r="A34" s="2" t="s">
        <v>403</v>
      </c>
      <c r="B34" s="2" t="str">
        <f>_xll.JChemExcel.Functions.JCSYSStructure("2785BDAAD71CDADA791470C6D12EC982")</f>
        <v/>
      </c>
      <c r="C34" s="3">
        <v>514.45000000000005</v>
      </c>
      <c r="D34" s="4" t="s">
        <v>65</v>
      </c>
      <c r="E34" s="4" t="s">
        <v>66</v>
      </c>
      <c r="F34" s="3">
        <v>514.44500000000005</v>
      </c>
      <c r="G34" s="3">
        <v>441.52300000000002</v>
      </c>
      <c r="H34" s="3">
        <v>1.6140000000000001</v>
      </c>
      <c r="I34" s="3">
        <v>-3.948</v>
      </c>
      <c r="J34" s="5">
        <v>2</v>
      </c>
      <c r="K34" s="5">
        <v>7</v>
      </c>
      <c r="L34" s="3">
        <v>116.05</v>
      </c>
      <c r="M34" s="5">
        <v>8</v>
      </c>
    </row>
    <row r="35" spans="1:13" ht="150" customHeight="1" x14ac:dyDescent="0.25">
      <c r="A35" s="2" t="s">
        <v>404</v>
      </c>
      <c r="B35" s="2" t="str">
        <f>_xll.JChemExcel.Functions.JCSYSStructure("8110C96F14F5D65B1012F488D273067E")</f>
        <v/>
      </c>
      <c r="C35" s="3">
        <v>514.45000000000005</v>
      </c>
      <c r="D35" s="4" t="s">
        <v>65</v>
      </c>
      <c r="E35" s="4" t="s">
        <v>67</v>
      </c>
      <c r="F35" s="3">
        <v>514.44500000000005</v>
      </c>
      <c r="G35" s="3">
        <v>441.52300000000002</v>
      </c>
      <c r="H35" s="3">
        <v>1.6140000000000001</v>
      </c>
      <c r="I35" s="3">
        <v>-3.948</v>
      </c>
      <c r="J35" s="5">
        <v>2</v>
      </c>
      <c r="K35" s="5">
        <v>7</v>
      </c>
      <c r="L35" s="3">
        <v>116.05</v>
      </c>
      <c r="M35" s="5">
        <v>8</v>
      </c>
    </row>
    <row r="36" spans="1:13" ht="150" customHeight="1" x14ac:dyDescent="0.25">
      <c r="A36" s="2" t="s">
        <v>405</v>
      </c>
      <c r="B36" s="2" t="str">
        <f>_xll.JChemExcel.Functions.JCSYSStructure("E75AE302B7E8B7F40CFE8DFF15CE5DFF")</f>
        <v/>
      </c>
      <c r="C36" s="3">
        <v>441.87</v>
      </c>
      <c r="D36" s="4" t="s">
        <v>68</v>
      </c>
      <c r="E36" s="4" t="s">
        <v>69</v>
      </c>
      <c r="F36" s="3">
        <v>441.863</v>
      </c>
      <c r="G36" s="3">
        <v>405.40199999999999</v>
      </c>
      <c r="H36" s="3">
        <v>-0.122</v>
      </c>
      <c r="I36" s="3">
        <v>-3.23</v>
      </c>
      <c r="J36" s="5">
        <v>2</v>
      </c>
      <c r="K36" s="5">
        <v>8</v>
      </c>
      <c r="L36" s="3">
        <v>137.26</v>
      </c>
      <c r="M36" s="5">
        <v>10</v>
      </c>
    </row>
    <row r="37" spans="1:13" ht="150" customHeight="1" x14ac:dyDescent="0.25">
      <c r="A37" s="2" t="s">
        <v>406</v>
      </c>
      <c r="B37" s="2" t="str">
        <f>_xll.JChemExcel.Functions.JCSYSStructure("C065AD8EC5AC74CA0CFF97892E419EF0")</f>
        <v/>
      </c>
      <c r="C37" s="3">
        <v>454.86</v>
      </c>
      <c r="D37" s="4" t="s">
        <v>70</v>
      </c>
      <c r="E37" s="4" t="s">
        <v>71</v>
      </c>
      <c r="F37" s="3">
        <v>454.86200000000002</v>
      </c>
      <c r="G37" s="3">
        <v>418.40100000000001</v>
      </c>
      <c r="H37" s="3">
        <v>-0.67900000000000005</v>
      </c>
      <c r="I37" s="3">
        <v>-3.35</v>
      </c>
      <c r="J37" s="5">
        <v>3</v>
      </c>
      <c r="K37" s="5">
        <v>8</v>
      </c>
      <c r="L37" s="3">
        <v>157.13</v>
      </c>
      <c r="M37" s="5">
        <v>9</v>
      </c>
    </row>
    <row r="38" spans="1:13" ht="150" customHeight="1" x14ac:dyDescent="0.25">
      <c r="A38" s="2" t="s">
        <v>407</v>
      </c>
      <c r="B38" s="2" t="str">
        <f>_xll.JChemExcel.Functions.JCSYSStructure("6517A47877D4A2110D091F0708E7DDB1")</f>
        <v/>
      </c>
      <c r="C38" s="3">
        <v>454.86</v>
      </c>
      <c r="D38" s="4" t="s">
        <v>70</v>
      </c>
      <c r="E38" s="4" t="s">
        <v>72</v>
      </c>
      <c r="F38" s="3">
        <v>454.86200000000002</v>
      </c>
      <c r="G38" s="3">
        <v>418.40100000000001</v>
      </c>
      <c r="H38" s="3">
        <v>-0.67900000000000005</v>
      </c>
      <c r="I38" s="3">
        <v>-3.35</v>
      </c>
      <c r="J38" s="5">
        <v>3</v>
      </c>
      <c r="K38" s="5">
        <v>8</v>
      </c>
      <c r="L38" s="3">
        <v>157.13</v>
      </c>
      <c r="M38" s="5">
        <v>9</v>
      </c>
    </row>
    <row r="39" spans="1:13" ht="150" customHeight="1" x14ac:dyDescent="0.25">
      <c r="A39" s="2" t="s">
        <v>408</v>
      </c>
      <c r="B39" s="2" t="str">
        <f>_xll.JChemExcel.Functions.JCSYSStructure("0DE6E422B65F4429FE81AF0A89ACA707")</f>
        <v/>
      </c>
      <c r="C39" s="3">
        <v>452.89</v>
      </c>
      <c r="D39" s="4" t="s">
        <v>73</v>
      </c>
      <c r="E39" s="4" t="s">
        <v>74</v>
      </c>
      <c r="F39" s="3">
        <v>452.88900000000001</v>
      </c>
      <c r="G39" s="3">
        <v>416.428</v>
      </c>
      <c r="H39" s="3">
        <v>0.17199999999999999</v>
      </c>
      <c r="I39" s="3">
        <v>-3.3079999999999998</v>
      </c>
      <c r="J39" s="5">
        <v>3</v>
      </c>
      <c r="K39" s="5">
        <v>7</v>
      </c>
      <c r="L39" s="3">
        <v>147.9</v>
      </c>
      <c r="M39" s="5">
        <v>9</v>
      </c>
    </row>
    <row r="40" spans="1:13" ht="150" customHeight="1" x14ac:dyDescent="0.25">
      <c r="A40" s="2" t="s">
        <v>409</v>
      </c>
      <c r="B40" s="2" t="str">
        <f>_xll.JChemExcel.Functions.JCSYSStructure("D26BF9B23A7D31571585BF190AF0BB14")</f>
        <v/>
      </c>
      <c r="C40" s="3">
        <v>452.89</v>
      </c>
      <c r="D40" s="4" t="s">
        <v>73</v>
      </c>
      <c r="E40" s="4" t="s">
        <v>75</v>
      </c>
      <c r="F40" s="3">
        <v>452.88900000000001</v>
      </c>
      <c r="G40" s="3">
        <v>416.428</v>
      </c>
      <c r="H40" s="3">
        <v>0.17199999999999999</v>
      </c>
      <c r="I40" s="3">
        <v>-3.3079999999999998</v>
      </c>
      <c r="J40" s="5">
        <v>3</v>
      </c>
      <c r="K40" s="5">
        <v>7</v>
      </c>
      <c r="L40" s="3">
        <v>147.9</v>
      </c>
      <c r="M40" s="5">
        <v>9</v>
      </c>
    </row>
    <row r="41" spans="1:13" ht="150" customHeight="1" x14ac:dyDescent="0.25">
      <c r="A41" s="2" t="s">
        <v>410</v>
      </c>
      <c r="B41" s="2" t="str">
        <f>_xll.JChemExcel.Functions.JCSYSStructure("5D66FA3D70BADF2DCF7B4C67CE68FE99")</f>
        <v/>
      </c>
      <c r="C41" s="3">
        <v>452.89</v>
      </c>
      <c r="D41" s="4" t="s">
        <v>73</v>
      </c>
      <c r="E41" s="4" t="s">
        <v>76</v>
      </c>
      <c r="F41" s="3">
        <v>452.88900000000001</v>
      </c>
      <c r="G41" s="3">
        <v>416.428</v>
      </c>
      <c r="H41" s="3">
        <v>-0.26200000000000001</v>
      </c>
      <c r="I41" s="3">
        <v>-3.6789999999999998</v>
      </c>
      <c r="J41" s="5">
        <v>3</v>
      </c>
      <c r="K41" s="5">
        <v>7</v>
      </c>
      <c r="L41" s="3">
        <v>147.9</v>
      </c>
      <c r="M41" s="5">
        <v>9</v>
      </c>
    </row>
    <row r="42" spans="1:13" ht="150" customHeight="1" x14ac:dyDescent="0.25">
      <c r="A42" s="2" t="s">
        <v>411</v>
      </c>
      <c r="B42" s="2" t="str">
        <f>_xll.JChemExcel.Functions.JCSYSStructure("FD8534083A399A08ADB2D58DFD701AB0")</f>
        <v/>
      </c>
      <c r="C42" s="3">
        <v>440.88</v>
      </c>
      <c r="D42" s="4" t="s">
        <v>77</v>
      </c>
      <c r="E42" s="4" t="s">
        <v>78</v>
      </c>
      <c r="F42" s="3">
        <v>440.87799999999999</v>
      </c>
      <c r="G42" s="3">
        <v>404.41699999999997</v>
      </c>
      <c r="H42" s="3">
        <v>-1.1719999999999999</v>
      </c>
      <c r="I42" s="3">
        <v>-2.746</v>
      </c>
      <c r="J42" s="5">
        <v>3</v>
      </c>
      <c r="K42" s="5">
        <v>7</v>
      </c>
      <c r="L42" s="3">
        <v>140.06</v>
      </c>
      <c r="M42" s="5">
        <v>9</v>
      </c>
    </row>
    <row r="43" spans="1:13" ht="150" customHeight="1" x14ac:dyDescent="0.25">
      <c r="A43" s="2" t="s">
        <v>412</v>
      </c>
      <c r="B43" s="2" t="str">
        <f>_xll.JChemExcel.Functions.JCSYSStructure("4D2E9E03393A3682270FB8F7D9CD06A5")</f>
        <v/>
      </c>
      <c r="C43" s="3">
        <v>440.88</v>
      </c>
      <c r="D43" s="4" t="s">
        <v>77</v>
      </c>
      <c r="E43" s="4" t="s">
        <v>79</v>
      </c>
      <c r="F43" s="3">
        <v>440.87799999999999</v>
      </c>
      <c r="G43" s="3">
        <v>404.41699999999997</v>
      </c>
      <c r="H43" s="3">
        <v>-0.90200000000000002</v>
      </c>
      <c r="I43" s="3">
        <v>-2.911</v>
      </c>
      <c r="J43" s="5">
        <v>3</v>
      </c>
      <c r="K43" s="5">
        <v>7</v>
      </c>
      <c r="L43" s="3">
        <v>140.06</v>
      </c>
      <c r="M43" s="5">
        <v>9</v>
      </c>
    </row>
    <row r="44" spans="1:13" ht="150" customHeight="1" x14ac:dyDescent="0.25">
      <c r="A44" s="2" t="s">
        <v>413</v>
      </c>
      <c r="B44" s="2" t="str">
        <f>_xll.JChemExcel.Functions.JCSYSStructure("245585BFBD286DC7E7EFA2F56F479599")</f>
        <v/>
      </c>
      <c r="C44" s="3">
        <v>438.91</v>
      </c>
      <c r="D44" s="4" t="s">
        <v>80</v>
      </c>
      <c r="E44" s="4" t="s">
        <v>81</v>
      </c>
      <c r="F44" s="3">
        <v>438.90499999999997</v>
      </c>
      <c r="G44" s="3">
        <v>402.44400000000002</v>
      </c>
      <c r="H44" s="3">
        <v>-0.48499999999999999</v>
      </c>
      <c r="I44" s="3">
        <v>-3.2410000000000001</v>
      </c>
      <c r="J44" s="5">
        <v>3</v>
      </c>
      <c r="K44" s="5">
        <v>6</v>
      </c>
      <c r="L44" s="3">
        <v>130.83000000000001</v>
      </c>
      <c r="M44" s="5">
        <v>9</v>
      </c>
    </row>
    <row r="45" spans="1:13" ht="150" customHeight="1" x14ac:dyDescent="0.25">
      <c r="A45" s="2" t="s">
        <v>414</v>
      </c>
      <c r="B45" s="2" t="str">
        <f>_xll.JChemExcel.Functions.JCSYSStructure("A5BB550CB6954276282CC05F4EE8E06D")</f>
        <v/>
      </c>
      <c r="C45" s="3">
        <v>502.39</v>
      </c>
      <c r="D45" s="4" t="s">
        <v>82</v>
      </c>
      <c r="E45" s="4" t="s">
        <v>83</v>
      </c>
      <c r="F45" s="3">
        <v>502.39100000000002</v>
      </c>
      <c r="G45" s="3">
        <v>429.47</v>
      </c>
      <c r="H45" s="3">
        <v>0.41399999999999998</v>
      </c>
      <c r="I45" s="3">
        <v>-3.3</v>
      </c>
      <c r="J45" s="5">
        <v>2</v>
      </c>
      <c r="K45" s="5">
        <v>8</v>
      </c>
      <c r="L45" s="3">
        <v>125.28</v>
      </c>
      <c r="M45" s="5">
        <v>7</v>
      </c>
    </row>
    <row r="46" spans="1:13" ht="150" customHeight="1" x14ac:dyDescent="0.25">
      <c r="A46" s="2" t="s">
        <v>415</v>
      </c>
      <c r="B46" s="2" t="str">
        <f>_xll.JChemExcel.Functions.JCSYSStructure("3B5311F961241B11EF7A818E93C9633B")</f>
        <v/>
      </c>
      <c r="C46" s="3">
        <v>502.39</v>
      </c>
      <c r="D46" s="4" t="s">
        <v>82</v>
      </c>
      <c r="E46" s="4" t="s">
        <v>84</v>
      </c>
      <c r="F46" s="3">
        <v>502.39100000000002</v>
      </c>
      <c r="G46" s="3">
        <v>429.47</v>
      </c>
      <c r="H46" s="3">
        <v>0.41399999999999998</v>
      </c>
      <c r="I46" s="3">
        <v>-3.3</v>
      </c>
      <c r="J46" s="5">
        <v>2</v>
      </c>
      <c r="K46" s="5">
        <v>8</v>
      </c>
      <c r="L46" s="3">
        <v>125.28</v>
      </c>
      <c r="M46" s="5">
        <v>7</v>
      </c>
    </row>
    <row r="47" spans="1:13" ht="150" customHeight="1" x14ac:dyDescent="0.25">
      <c r="A47" s="2" t="s">
        <v>416</v>
      </c>
      <c r="B47" s="2" t="str">
        <f>_xll.JChemExcel.Functions.JCSYSStructure("DCD6FEF217931C6D7C0184B8391A865D")</f>
        <v/>
      </c>
      <c r="C47" s="3">
        <v>500.42</v>
      </c>
      <c r="D47" s="4" t="s">
        <v>85</v>
      </c>
      <c r="E47" s="4" t="s">
        <v>86</v>
      </c>
      <c r="F47" s="3">
        <v>500.41899999999998</v>
      </c>
      <c r="G47" s="3">
        <v>427.49700000000001</v>
      </c>
      <c r="H47" s="3">
        <v>1.085</v>
      </c>
      <c r="I47" s="3">
        <v>-3.722</v>
      </c>
      <c r="J47" s="5">
        <v>2</v>
      </c>
      <c r="K47" s="5">
        <v>7</v>
      </c>
      <c r="L47" s="3">
        <v>116.05</v>
      </c>
      <c r="M47" s="5">
        <v>7</v>
      </c>
    </row>
    <row r="48" spans="1:13" ht="150" customHeight="1" x14ac:dyDescent="0.25">
      <c r="A48" s="2" t="s">
        <v>417</v>
      </c>
      <c r="B48" s="2" t="str">
        <f>_xll.JChemExcel.Functions.JCSYSStructure("8896CFF0D9D47F69A3EEFD9667B88AA9")</f>
        <v/>
      </c>
      <c r="C48" s="3">
        <v>500.42</v>
      </c>
      <c r="D48" s="4" t="s">
        <v>85</v>
      </c>
      <c r="E48" s="4" t="s">
        <v>87</v>
      </c>
      <c r="F48" s="3">
        <v>500.41899999999998</v>
      </c>
      <c r="G48" s="3">
        <v>427.49700000000001</v>
      </c>
      <c r="H48" s="3">
        <v>1.085</v>
      </c>
      <c r="I48" s="3">
        <v>-3.722</v>
      </c>
      <c r="J48" s="5">
        <v>2</v>
      </c>
      <c r="K48" s="5">
        <v>7</v>
      </c>
      <c r="L48" s="3">
        <v>116.05</v>
      </c>
      <c r="M48" s="5">
        <v>7</v>
      </c>
    </row>
    <row r="49" spans="1:13" ht="150" customHeight="1" x14ac:dyDescent="0.25">
      <c r="A49" s="2" t="s">
        <v>418</v>
      </c>
      <c r="B49" s="2" t="str">
        <f>_xll.JChemExcel.Functions.JCSYSStructure("C69A088A036E368C2BF4E7FCA7B53D96")</f>
        <v/>
      </c>
      <c r="C49" s="3">
        <v>425.87</v>
      </c>
      <c r="D49" s="4" t="s">
        <v>88</v>
      </c>
      <c r="E49" s="4" t="s">
        <v>89</v>
      </c>
      <c r="F49" s="3">
        <v>425.863</v>
      </c>
      <c r="G49" s="3">
        <v>389.40199999999999</v>
      </c>
      <c r="H49" s="3">
        <v>0.72399999999999998</v>
      </c>
      <c r="I49" s="3">
        <v>-3.5910000000000002</v>
      </c>
      <c r="J49" s="5">
        <v>2</v>
      </c>
      <c r="K49" s="5">
        <v>7</v>
      </c>
      <c r="L49" s="3">
        <v>128.03</v>
      </c>
      <c r="M49" s="5">
        <v>9</v>
      </c>
    </row>
    <row r="50" spans="1:13" ht="150" customHeight="1" x14ac:dyDescent="0.25">
      <c r="A50" s="2" t="s">
        <v>419</v>
      </c>
      <c r="B50" s="2" t="str">
        <f>_xll.JChemExcel.Functions.JCSYSStructure("4B488737B8D321ED422D499A63E10329")</f>
        <v/>
      </c>
      <c r="C50" s="3">
        <v>438.87</v>
      </c>
      <c r="D50" s="4" t="s">
        <v>90</v>
      </c>
      <c r="E50" s="4" t="s">
        <v>91</v>
      </c>
      <c r="F50" s="3">
        <v>438.86200000000002</v>
      </c>
      <c r="G50" s="3">
        <v>402.40100000000001</v>
      </c>
      <c r="H50" s="3">
        <v>-0.79100000000000004</v>
      </c>
      <c r="I50" s="3">
        <v>-3.44</v>
      </c>
      <c r="J50" s="5">
        <v>3</v>
      </c>
      <c r="K50" s="5">
        <v>7</v>
      </c>
      <c r="L50" s="3">
        <v>147.9</v>
      </c>
      <c r="M50" s="5">
        <v>8</v>
      </c>
    </row>
    <row r="51" spans="1:13" ht="150" customHeight="1" x14ac:dyDescent="0.25">
      <c r="A51" s="2" t="s">
        <v>420</v>
      </c>
      <c r="B51" s="2" t="str">
        <f>_xll.JChemExcel.Functions.JCSYSStructure("08D07F5E39FC38CFB788BE6AD8A64D52")</f>
        <v/>
      </c>
      <c r="C51" s="3">
        <v>436.89</v>
      </c>
      <c r="D51" s="4" t="s">
        <v>92</v>
      </c>
      <c r="E51" s="4" t="s">
        <v>93</v>
      </c>
      <c r="F51" s="3">
        <v>436.15100000000001</v>
      </c>
      <c r="G51" s="3">
        <v>400.428</v>
      </c>
      <c r="H51" s="3">
        <v>0.77400000000000002</v>
      </c>
      <c r="I51" s="3">
        <v>-4.1749999999999998</v>
      </c>
      <c r="J51" s="5">
        <v>3</v>
      </c>
      <c r="K51" s="5">
        <v>6</v>
      </c>
      <c r="L51" s="3">
        <v>138.66999999999999</v>
      </c>
      <c r="M51" s="5">
        <v>8</v>
      </c>
    </row>
    <row r="52" spans="1:13" ht="150" customHeight="1" x14ac:dyDescent="0.25">
      <c r="A52" s="2" t="s">
        <v>421</v>
      </c>
      <c r="B52" s="2" t="str">
        <f>_xll.JChemExcel.Functions.JCSYSStructure("B87BCD268C77B053EED865C3C667F71D")</f>
        <v/>
      </c>
      <c r="C52" s="3">
        <v>424.88</v>
      </c>
      <c r="D52" s="4" t="s">
        <v>94</v>
      </c>
      <c r="E52" s="4" t="s">
        <v>95</v>
      </c>
      <c r="F52" s="3">
        <v>424.87900000000002</v>
      </c>
      <c r="G52" s="3">
        <v>388.41800000000001</v>
      </c>
      <c r="H52" s="3">
        <v>-1.014</v>
      </c>
      <c r="I52" s="3">
        <v>-2.9980000000000002</v>
      </c>
      <c r="J52" s="5">
        <v>3</v>
      </c>
      <c r="K52" s="5">
        <v>6</v>
      </c>
      <c r="L52" s="3">
        <v>130.83000000000001</v>
      </c>
      <c r="M52" s="5">
        <v>8</v>
      </c>
    </row>
    <row r="53" spans="1:13" ht="150" customHeight="1" x14ac:dyDescent="0.25">
      <c r="A53" s="2" t="s">
        <v>422</v>
      </c>
      <c r="B53" s="2" t="str">
        <f>_xll.JChemExcel.Functions.JCSYSStructure("54C5319596B4F9DCB067640395939893")</f>
        <v/>
      </c>
      <c r="C53" s="3">
        <v>486.39</v>
      </c>
      <c r="D53" s="4" t="s">
        <v>96</v>
      </c>
      <c r="E53" s="4" t="s">
        <v>97</v>
      </c>
      <c r="F53" s="3">
        <v>486.392</v>
      </c>
      <c r="G53" s="3">
        <v>413.47</v>
      </c>
      <c r="H53" s="3">
        <v>0.55600000000000005</v>
      </c>
      <c r="I53" s="3">
        <v>-3.4940000000000002</v>
      </c>
      <c r="J53" s="5">
        <v>2</v>
      </c>
      <c r="K53" s="5">
        <v>7</v>
      </c>
      <c r="L53" s="3">
        <v>116.05</v>
      </c>
      <c r="M53" s="5">
        <v>6</v>
      </c>
    </row>
    <row r="54" spans="1:13" ht="150" customHeight="1" x14ac:dyDescent="0.25">
      <c r="A54" s="2" t="s">
        <v>423</v>
      </c>
      <c r="B54" s="2" t="str">
        <f>_xll.JChemExcel.Functions.JCSYSStructure("9601938F7C30F1638DC83CB5ADE801DB")</f>
        <v/>
      </c>
      <c r="C54" s="3">
        <v>486.39</v>
      </c>
      <c r="D54" s="4" t="s">
        <v>96</v>
      </c>
      <c r="E54" s="4" t="s">
        <v>98</v>
      </c>
      <c r="F54" s="3">
        <v>486.392</v>
      </c>
      <c r="G54" s="3">
        <v>413.47</v>
      </c>
      <c r="H54" s="3">
        <v>0.55600000000000005</v>
      </c>
      <c r="I54" s="3">
        <v>-3.4940000000000002</v>
      </c>
      <c r="J54" s="5">
        <v>2</v>
      </c>
      <c r="K54" s="5">
        <v>7</v>
      </c>
      <c r="L54" s="3">
        <v>116.05</v>
      </c>
      <c r="M54" s="5">
        <v>6</v>
      </c>
    </row>
    <row r="55" spans="1:13" ht="150" customHeight="1" x14ac:dyDescent="0.25">
      <c r="A55" s="2" t="str">
        <f>_xll.JChemExcel.Functions.JCSYSStructure("5DD88974321E54017230D8AE4FD59A9A")</f>
        <v/>
      </c>
      <c r="B55" s="2" t="str">
        <f>_xll.JChemExcel.Functions.JCSYSStructure("5DD88974321E54017230D8AE4FD59A9A")</f>
        <v/>
      </c>
      <c r="C55" s="3">
        <v>412.49</v>
      </c>
      <c r="D55" s="4" t="s">
        <v>99</v>
      </c>
      <c r="E55" s="4" t="s">
        <v>100</v>
      </c>
      <c r="F55" s="3">
        <v>412.48200000000003</v>
      </c>
      <c r="G55" s="3">
        <v>412.48200000000003</v>
      </c>
      <c r="H55" s="3">
        <v>0.76</v>
      </c>
      <c r="I55" s="3">
        <v>-4.2210000000000001</v>
      </c>
      <c r="J55" s="5">
        <v>3</v>
      </c>
      <c r="K55" s="5">
        <v>5</v>
      </c>
      <c r="L55" s="3">
        <v>121.6</v>
      </c>
      <c r="M55" s="5">
        <v>5</v>
      </c>
    </row>
    <row r="56" spans="1:13" ht="150" customHeight="1" x14ac:dyDescent="0.25">
      <c r="A56" s="2" t="s">
        <v>424</v>
      </c>
      <c r="B56" s="2" t="str">
        <f>_xll.JChemExcel.Functions.JCSYSStructure("074DACAB506C1A50432BFD538F1FE768")</f>
        <v/>
      </c>
      <c r="C56" s="3">
        <v>552.55100000000004</v>
      </c>
      <c r="D56" s="4" t="s">
        <v>101</v>
      </c>
      <c r="E56" s="4" t="s">
        <v>102</v>
      </c>
      <c r="F56" s="3">
        <v>552.54300000000001</v>
      </c>
      <c r="G56" s="3">
        <v>438.51900000000001</v>
      </c>
      <c r="H56" s="3">
        <v>0.36899999999999999</v>
      </c>
      <c r="I56" s="3">
        <v>-3.7669999999999999</v>
      </c>
      <c r="J56" s="5">
        <v>2</v>
      </c>
      <c r="K56" s="5">
        <v>5</v>
      </c>
      <c r="L56" s="3">
        <v>98.82</v>
      </c>
      <c r="M56" s="5">
        <v>4</v>
      </c>
    </row>
    <row r="57" spans="1:13" ht="150" customHeight="1" x14ac:dyDescent="0.25">
      <c r="A57" s="2" t="s">
        <v>425</v>
      </c>
      <c r="B57" s="2" t="str">
        <f>_xll.JChemExcel.Functions.JCSYSStructure("47AE7AA8C86F1538362BE2FE995BFD58")</f>
        <v/>
      </c>
      <c r="C57" s="3">
        <v>411.84</v>
      </c>
      <c r="D57" s="4" t="s">
        <v>103</v>
      </c>
      <c r="E57" s="4" t="s">
        <v>104</v>
      </c>
      <c r="F57" s="3">
        <v>411.83699999999999</v>
      </c>
      <c r="G57" s="3">
        <v>375.37599999999998</v>
      </c>
      <c r="H57" s="3">
        <v>0.34100000000000003</v>
      </c>
      <c r="I57" s="3">
        <v>-3.407</v>
      </c>
      <c r="J57" s="5">
        <v>2</v>
      </c>
      <c r="K57" s="5">
        <v>7</v>
      </c>
      <c r="L57" s="3">
        <v>128.03</v>
      </c>
      <c r="M57" s="5">
        <v>8</v>
      </c>
    </row>
    <row r="58" spans="1:13" ht="150" customHeight="1" x14ac:dyDescent="0.25">
      <c r="A58" s="2" t="s">
        <v>426</v>
      </c>
      <c r="B58" s="2" t="str">
        <f>_xll.JChemExcel.Functions.JCSYSStructure("576816357DC26D8F39F5455820300888")</f>
        <v/>
      </c>
      <c r="C58" s="3">
        <v>408.88</v>
      </c>
      <c r="D58" s="4" t="s">
        <v>105</v>
      </c>
      <c r="E58" s="4" t="s">
        <v>106</v>
      </c>
      <c r="F58" s="3">
        <v>408.15600000000001</v>
      </c>
      <c r="G58" s="3">
        <v>372.41800000000001</v>
      </c>
      <c r="H58" s="3">
        <v>1.3360000000000001</v>
      </c>
      <c r="I58" s="3">
        <v>-3.7490000000000001</v>
      </c>
      <c r="J58" s="5">
        <v>3</v>
      </c>
      <c r="K58" s="5">
        <v>6</v>
      </c>
      <c r="L58" s="3">
        <v>121.6</v>
      </c>
      <c r="M58" s="5">
        <v>8</v>
      </c>
    </row>
    <row r="59" spans="1:13" ht="150" customHeight="1" x14ac:dyDescent="0.25">
      <c r="A59" s="2" t="s">
        <v>427</v>
      </c>
      <c r="B59" s="2" t="str">
        <f>_xll.JChemExcel.Functions.JCSYSStructure("F1BD3C20C9DD25E892A51285907CC86B")</f>
        <v/>
      </c>
      <c r="C59" s="3">
        <v>409.87</v>
      </c>
      <c r="D59" s="4" t="s">
        <v>107</v>
      </c>
      <c r="E59" s="4" t="s">
        <v>108</v>
      </c>
      <c r="F59" s="3">
        <v>409.86399999999998</v>
      </c>
      <c r="G59" s="3">
        <v>373.40300000000002</v>
      </c>
      <c r="H59" s="3">
        <v>1.506</v>
      </c>
      <c r="I59" s="3">
        <v>-3.9790000000000001</v>
      </c>
      <c r="J59" s="5">
        <v>2</v>
      </c>
      <c r="K59" s="5">
        <v>6</v>
      </c>
      <c r="L59" s="3">
        <v>118.8</v>
      </c>
      <c r="M59" s="5">
        <v>8</v>
      </c>
    </row>
    <row r="60" spans="1:13" ht="150" customHeight="1" x14ac:dyDescent="0.25">
      <c r="A60" s="2" t="s">
        <v>428</v>
      </c>
      <c r="B60" s="2" t="str">
        <f>_xll.JChemExcel.Functions.JCSYSStructure("BC1F610FCC0EBB0A79203E1FA67ADDDA")</f>
        <v/>
      </c>
      <c r="C60" s="3">
        <v>409.87</v>
      </c>
      <c r="D60" s="4" t="s">
        <v>107</v>
      </c>
      <c r="E60" s="4" t="s">
        <v>109</v>
      </c>
      <c r="F60" s="3">
        <v>409.14</v>
      </c>
      <c r="G60" s="3">
        <v>373.40300000000002</v>
      </c>
      <c r="H60" s="3">
        <v>1.506</v>
      </c>
      <c r="I60" s="3">
        <v>-3.9790000000000001</v>
      </c>
      <c r="J60" s="5">
        <v>2</v>
      </c>
      <c r="K60" s="5">
        <v>6</v>
      </c>
      <c r="L60" s="3">
        <v>118.8</v>
      </c>
      <c r="M60" s="5">
        <v>8</v>
      </c>
    </row>
    <row r="61" spans="1:13" ht="150" customHeight="1" x14ac:dyDescent="0.25">
      <c r="A61" s="2" t="s">
        <v>429</v>
      </c>
      <c r="B61" s="2" t="str">
        <f>_xll.JChemExcel.Functions.JCSYSStructure("E7DD87DEF043C3870B3C4F14AE5B1250")</f>
        <v/>
      </c>
      <c r="C61" s="3">
        <v>424.84</v>
      </c>
      <c r="D61" s="4" t="s">
        <v>110</v>
      </c>
      <c r="E61" s="4" t="s">
        <v>111</v>
      </c>
      <c r="F61" s="3">
        <v>424.83600000000001</v>
      </c>
      <c r="G61" s="3">
        <v>388.375</v>
      </c>
      <c r="H61" s="3">
        <v>-0.48399999999999999</v>
      </c>
      <c r="I61" s="3">
        <v>-3.34</v>
      </c>
      <c r="J61" s="5">
        <v>3</v>
      </c>
      <c r="K61" s="5">
        <v>7</v>
      </c>
      <c r="L61" s="3">
        <v>147.9</v>
      </c>
      <c r="M61" s="5">
        <v>7</v>
      </c>
    </row>
    <row r="62" spans="1:13" ht="150" customHeight="1" x14ac:dyDescent="0.25">
      <c r="A62" s="2" t="s">
        <v>430</v>
      </c>
      <c r="B62" s="2" t="str">
        <f>_xll.JChemExcel.Functions.JCSYSStructure("61E65B53981C5C83866CC5069A82EC3D")</f>
        <v/>
      </c>
      <c r="C62" s="3">
        <v>424.84</v>
      </c>
      <c r="D62" s="4" t="s">
        <v>110</v>
      </c>
      <c r="E62" s="4" t="s">
        <v>112</v>
      </c>
      <c r="F62" s="3">
        <v>424.11500000000001</v>
      </c>
      <c r="G62" s="3">
        <v>388.375</v>
      </c>
      <c r="H62" s="3">
        <v>-0.48399999999999999</v>
      </c>
      <c r="I62" s="3">
        <v>-3.34</v>
      </c>
      <c r="J62" s="5">
        <v>3</v>
      </c>
      <c r="K62" s="5">
        <v>7</v>
      </c>
      <c r="L62" s="3">
        <v>147.9</v>
      </c>
      <c r="M62" s="5">
        <v>7</v>
      </c>
    </row>
    <row r="63" spans="1:13" ht="150" customHeight="1" x14ac:dyDescent="0.25">
      <c r="A63" s="2" t="s">
        <v>431</v>
      </c>
      <c r="B63" s="2" t="str">
        <f>_xll.JChemExcel.Functions.JCSYSStructure("856EC197CC2DFDE77722E41373DC2EEB")</f>
        <v/>
      </c>
      <c r="C63" s="3">
        <v>424.84</v>
      </c>
      <c r="D63" s="4" t="s">
        <v>110</v>
      </c>
      <c r="E63" s="4" t="s">
        <v>113</v>
      </c>
      <c r="F63" s="3">
        <v>424.83600000000001</v>
      </c>
      <c r="G63" s="3">
        <v>388.375</v>
      </c>
      <c r="H63" s="3">
        <v>-0.47</v>
      </c>
      <c r="I63" s="3">
        <v>-3.4409999999999998</v>
      </c>
      <c r="J63" s="5">
        <v>3</v>
      </c>
      <c r="K63" s="5">
        <v>7</v>
      </c>
      <c r="L63" s="3">
        <v>147.9</v>
      </c>
      <c r="M63" s="5">
        <v>7</v>
      </c>
    </row>
    <row r="64" spans="1:13" ht="150" customHeight="1" x14ac:dyDescent="0.25">
      <c r="A64" s="2" t="s">
        <v>432</v>
      </c>
      <c r="B64" s="2" t="str">
        <f>_xll.JChemExcel.Functions.JCSYSStructure("563E50053187ACE768544E852712C09B")</f>
        <v/>
      </c>
      <c r="C64" s="3">
        <v>422.87</v>
      </c>
      <c r="D64" s="4" t="s">
        <v>114</v>
      </c>
      <c r="E64" s="4" t="s">
        <v>115</v>
      </c>
      <c r="F64" s="3">
        <v>422.863</v>
      </c>
      <c r="G64" s="3">
        <v>386.40199999999999</v>
      </c>
      <c r="H64" s="3">
        <v>0.245</v>
      </c>
      <c r="I64" s="3">
        <v>-3.7029999999999998</v>
      </c>
      <c r="J64" s="5">
        <v>3</v>
      </c>
      <c r="K64" s="5">
        <v>6</v>
      </c>
      <c r="L64" s="3">
        <v>138.66999999999999</v>
      </c>
      <c r="M64" s="5">
        <v>7</v>
      </c>
    </row>
    <row r="65" spans="1:13" ht="150" customHeight="1" x14ac:dyDescent="0.25">
      <c r="A65" s="2" t="s">
        <v>433</v>
      </c>
      <c r="B65" s="2" t="str">
        <f>_xll.JChemExcel.Functions.JCSYSStructure("92B785A4D86A7FC633F2DFDFE7E6158F")</f>
        <v/>
      </c>
      <c r="C65" s="3">
        <v>422.87</v>
      </c>
      <c r="D65" s="4" t="s">
        <v>114</v>
      </c>
      <c r="E65" s="4" t="s">
        <v>116</v>
      </c>
      <c r="F65" s="3">
        <v>422.863</v>
      </c>
      <c r="G65" s="3">
        <v>386.40199999999999</v>
      </c>
      <c r="H65" s="3">
        <v>0.245</v>
      </c>
      <c r="I65" s="3">
        <v>-3.7029999999999998</v>
      </c>
      <c r="J65" s="5">
        <v>3</v>
      </c>
      <c r="K65" s="5">
        <v>6</v>
      </c>
      <c r="L65" s="3">
        <v>138.66999999999999</v>
      </c>
      <c r="M65" s="5">
        <v>7</v>
      </c>
    </row>
    <row r="66" spans="1:13" ht="150" customHeight="1" x14ac:dyDescent="0.25">
      <c r="A66" s="2" t="s">
        <v>434</v>
      </c>
      <c r="B66" s="2" t="str">
        <f>_xll.JChemExcel.Functions.JCSYSStructure("7EABD34FC3F2A176D857FE4F972ABEFF")</f>
        <v/>
      </c>
      <c r="C66" s="3">
        <v>410.86</v>
      </c>
      <c r="D66" s="4" t="s">
        <v>117</v>
      </c>
      <c r="E66" s="4" t="s">
        <v>118</v>
      </c>
      <c r="F66" s="3">
        <v>410.85199999999998</v>
      </c>
      <c r="G66" s="3">
        <v>374.39100000000002</v>
      </c>
      <c r="H66" s="3">
        <v>-0.69299999999999995</v>
      </c>
      <c r="I66" s="3">
        <v>-2.9969999999999999</v>
      </c>
      <c r="J66" s="5">
        <v>3</v>
      </c>
      <c r="K66" s="5">
        <v>6</v>
      </c>
      <c r="L66" s="3">
        <v>130.83000000000001</v>
      </c>
      <c r="M66" s="5">
        <v>7</v>
      </c>
    </row>
    <row r="67" spans="1:13" ht="150" customHeight="1" x14ac:dyDescent="0.25">
      <c r="A67" s="2" t="s">
        <v>435</v>
      </c>
      <c r="B67" s="2" t="str">
        <f>_xll.JChemExcel.Functions.JCSYSStructure("B1DDF752249CC3F256001D623E64C066")</f>
        <v/>
      </c>
      <c r="C67" s="3">
        <v>512.48599999999999</v>
      </c>
      <c r="D67" s="4" t="s">
        <v>119</v>
      </c>
      <c r="E67" s="4" t="s">
        <v>120</v>
      </c>
      <c r="F67" s="3">
        <v>512.47900000000004</v>
      </c>
      <c r="G67" s="3">
        <v>398.45600000000002</v>
      </c>
      <c r="H67" s="3">
        <v>0.14099999999999999</v>
      </c>
      <c r="I67" s="3">
        <v>-4.2850000000000001</v>
      </c>
      <c r="J67" s="5">
        <v>3</v>
      </c>
      <c r="K67" s="5">
        <v>5</v>
      </c>
      <c r="L67" s="3">
        <v>121.6</v>
      </c>
      <c r="M67" s="5">
        <v>5</v>
      </c>
    </row>
    <row r="68" spans="1:13" ht="150" customHeight="1" x14ac:dyDescent="0.25">
      <c r="A68" s="2" t="s">
        <v>436</v>
      </c>
      <c r="B68" s="2" t="str">
        <f>_xll.JChemExcel.Functions.JCSYSStructure("8C4D274A03502A8AC7A16E0ABCB5E8E7")</f>
        <v/>
      </c>
      <c r="C68" s="3">
        <v>472.37</v>
      </c>
      <c r="D68" s="4" t="s">
        <v>121</v>
      </c>
      <c r="E68" s="4" t="s">
        <v>122</v>
      </c>
      <c r="F68" s="3">
        <v>472.36500000000001</v>
      </c>
      <c r="G68" s="3">
        <v>399.44400000000002</v>
      </c>
      <c r="H68" s="3">
        <v>0.58799999999999997</v>
      </c>
      <c r="I68" s="3">
        <v>-3.5049999999999999</v>
      </c>
      <c r="J68" s="5">
        <v>2</v>
      </c>
      <c r="K68" s="5">
        <v>7</v>
      </c>
      <c r="L68" s="3">
        <v>116.05</v>
      </c>
      <c r="M68" s="5">
        <v>5</v>
      </c>
    </row>
    <row r="69" spans="1:13" ht="150" customHeight="1" x14ac:dyDescent="0.25">
      <c r="A69" s="2" t="s">
        <v>437</v>
      </c>
      <c r="B69" s="2" t="str">
        <f>_xll.JChemExcel.Functions.JCSYSStructure("EA9601ABA437D4780F36CE6938CF3375")</f>
        <v/>
      </c>
      <c r="C69" s="3">
        <v>472.37</v>
      </c>
      <c r="D69" s="4" t="s">
        <v>121</v>
      </c>
      <c r="E69" s="4" t="s">
        <v>123</v>
      </c>
      <c r="F69" s="3">
        <v>472.36500000000001</v>
      </c>
      <c r="G69" s="3">
        <v>399.44400000000002</v>
      </c>
      <c r="H69" s="3">
        <v>0.58799999999999997</v>
      </c>
      <c r="I69" s="3">
        <v>-3.5049999999999999</v>
      </c>
      <c r="J69" s="5">
        <v>2</v>
      </c>
      <c r="K69" s="5">
        <v>7</v>
      </c>
      <c r="L69" s="3">
        <v>116.05</v>
      </c>
      <c r="M69" s="5">
        <v>5</v>
      </c>
    </row>
    <row r="70" spans="1:13" ht="150" customHeight="1" x14ac:dyDescent="0.25">
      <c r="A70" s="2" t="s">
        <v>438</v>
      </c>
      <c r="B70" s="2" t="str">
        <f>_xll.JChemExcel.Functions.JCSYSStructure("49100C78B218134CEDA5CCE0CE51D818")</f>
        <v/>
      </c>
      <c r="C70" s="3">
        <v>522.48500000000001</v>
      </c>
      <c r="D70" s="4" t="s">
        <v>124</v>
      </c>
      <c r="E70" s="4" t="s">
        <v>125</v>
      </c>
      <c r="F70" s="3">
        <v>522.47700959999997</v>
      </c>
      <c r="G70" s="3">
        <v>408.45366000000001</v>
      </c>
      <c r="H70" s="3">
        <v>0.77600000000000002</v>
      </c>
      <c r="I70" s="3">
        <v>-2.6539999999999999</v>
      </c>
      <c r="J70" s="5">
        <v>2</v>
      </c>
      <c r="K70" s="5">
        <v>6</v>
      </c>
      <c r="L70" s="3">
        <v>109.22</v>
      </c>
      <c r="M70" s="5">
        <v>5</v>
      </c>
    </row>
    <row r="71" spans="1:13" ht="150" customHeight="1" x14ac:dyDescent="0.25">
      <c r="A71" s="2" t="s">
        <v>439</v>
      </c>
      <c r="B71" s="2" t="str">
        <f>_xll.JChemExcel.Functions.JCSYSStructure("E49F8F6CB0C36BA8F5B1E52EE07BB51C")</f>
        <v/>
      </c>
      <c r="C71" s="3">
        <v>522.48500000000001</v>
      </c>
      <c r="D71" s="4" t="s">
        <v>124</v>
      </c>
      <c r="E71" s="4" t="s">
        <v>126</v>
      </c>
      <c r="F71" s="3">
        <v>522.47700959999997</v>
      </c>
      <c r="G71" s="3">
        <v>408.45366000000001</v>
      </c>
      <c r="H71" s="3">
        <v>0.77600000000000002</v>
      </c>
      <c r="I71" s="3">
        <v>-2.6539999999999999</v>
      </c>
      <c r="J71" s="5">
        <v>2</v>
      </c>
      <c r="K71" s="5">
        <v>6</v>
      </c>
      <c r="L71" s="3">
        <v>109.22</v>
      </c>
      <c r="M71" s="5">
        <v>5</v>
      </c>
    </row>
    <row r="72" spans="1:13" ht="150" customHeight="1" x14ac:dyDescent="0.25">
      <c r="A72" s="2" t="s">
        <v>440</v>
      </c>
      <c r="B72" s="2" t="str">
        <f>_xll.JChemExcel.Functions.JCSYSStructure("2FD41073E55AFE3C76DB77EFDC14D602")</f>
        <v/>
      </c>
      <c r="C72" s="3">
        <v>398.46300000000002</v>
      </c>
      <c r="D72" s="4" t="s">
        <v>127</v>
      </c>
      <c r="E72" s="4" t="s">
        <v>128</v>
      </c>
      <c r="F72" s="3">
        <v>398.45600000000002</v>
      </c>
      <c r="G72" s="3">
        <v>398.45600000000002</v>
      </c>
      <c r="H72" s="3">
        <v>0.14099999999999999</v>
      </c>
      <c r="I72" s="3">
        <v>-3.5830000000000002</v>
      </c>
      <c r="J72" s="5">
        <v>3</v>
      </c>
      <c r="K72" s="5">
        <v>5</v>
      </c>
      <c r="L72" s="3">
        <v>121.6</v>
      </c>
      <c r="M72" s="5">
        <v>4</v>
      </c>
    </row>
    <row r="73" spans="1:13" ht="150" customHeight="1" x14ac:dyDescent="0.25">
      <c r="A73" s="2" t="s">
        <v>441</v>
      </c>
      <c r="B73" s="2" t="str">
        <f>_xll.JChemExcel.Functions.JCSYSStructure("D937A68D3A5AB7A54497F7CEF84B14B2")</f>
        <v/>
      </c>
      <c r="C73" s="3">
        <v>518.49300000000005</v>
      </c>
      <c r="D73" s="4" t="s">
        <v>129</v>
      </c>
      <c r="E73" s="4" t="s">
        <v>130</v>
      </c>
      <c r="F73" s="3">
        <v>518.48500000000001</v>
      </c>
      <c r="G73" s="3">
        <v>404.46199999999999</v>
      </c>
      <c r="H73" s="3">
        <v>1.6970000000000001</v>
      </c>
      <c r="I73" s="3">
        <v>-5.3</v>
      </c>
      <c r="J73" s="5">
        <v>2</v>
      </c>
      <c r="K73" s="5">
        <v>5</v>
      </c>
      <c r="L73" s="3">
        <v>81.75</v>
      </c>
      <c r="M73" s="5">
        <v>4</v>
      </c>
    </row>
    <row r="74" spans="1:13" ht="150" customHeight="1" x14ac:dyDescent="0.25">
      <c r="A74" s="2" t="s">
        <v>442</v>
      </c>
      <c r="B74" s="2" t="str">
        <f>_xll.JChemExcel.Functions.JCSYSStructure("86B5EDE2D512F4ECB2D48A06BEBA9377")</f>
        <v/>
      </c>
      <c r="C74" s="3">
        <v>458.43799999999999</v>
      </c>
      <c r="D74" s="4" t="s">
        <v>131</v>
      </c>
      <c r="E74" s="4" t="s">
        <v>132</v>
      </c>
      <c r="F74" s="3">
        <v>458.43200000000002</v>
      </c>
      <c r="G74" s="3">
        <v>344.40800000000002</v>
      </c>
      <c r="H74" s="3">
        <v>0.58399999999999996</v>
      </c>
      <c r="I74" s="3">
        <v>-3.3519999999999999</v>
      </c>
      <c r="J74" s="5">
        <v>3</v>
      </c>
      <c r="K74" s="5">
        <v>5</v>
      </c>
      <c r="L74" s="3">
        <v>104.53</v>
      </c>
      <c r="M74" s="5">
        <v>8</v>
      </c>
    </row>
    <row r="75" spans="1:13" ht="150" customHeight="1" x14ac:dyDescent="0.25">
      <c r="A75" s="2" t="s">
        <v>443</v>
      </c>
      <c r="B75" s="2" t="str">
        <f>_xll.JChemExcel.Functions.JCSYSStructure("8DA50CE67347A05C51DE8C5A34BA1C6E")</f>
        <v/>
      </c>
      <c r="C75" s="3">
        <v>397.81</v>
      </c>
      <c r="D75" s="4" t="s">
        <v>133</v>
      </c>
      <c r="E75" s="4" t="s">
        <v>134</v>
      </c>
      <c r="F75" s="3">
        <v>397.81</v>
      </c>
      <c r="G75" s="3">
        <v>361.34899999999999</v>
      </c>
      <c r="H75" s="3">
        <v>1.2999999999999999E-2</v>
      </c>
      <c r="I75" s="3">
        <v>-3.3109999999999999</v>
      </c>
      <c r="J75" s="5">
        <v>2</v>
      </c>
      <c r="K75" s="5">
        <v>7</v>
      </c>
      <c r="L75" s="3">
        <v>128.03</v>
      </c>
      <c r="M75" s="5">
        <v>7</v>
      </c>
    </row>
    <row r="76" spans="1:13" ht="150" customHeight="1" x14ac:dyDescent="0.25">
      <c r="A76" s="2" t="s">
        <v>444</v>
      </c>
      <c r="B76" s="2" t="str">
        <f>_xll.JChemExcel.Functions.JCSYSStructure("AFB7C51B9F075B1248375F81C9EAC16F")</f>
        <v/>
      </c>
      <c r="C76" s="3">
        <v>395.84</v>
      </c>
      <c r="D76" s="4" t="s">
        <v>135</v>
      </c>
      <c r="E76" s="4" t="s">
        <v>136</v>
      </c>
      <c r="F76" s="3">
        <v>395.83699999999999</v>
      </c>
      <c r="G76" s="3">
        <v>359.37599999999998</v>
      </c>
      <c r="H76" s="3">
        <v>0.97699999999999998</v>
      </c>
      <c r="I76" s="3">
        <v>-3.73</v>
      </c>
      <c r="J76" s="5">
        <v>2</v>
      </c>
      <c r="K76" s="5">
        <v>6</v>
      </c>
      <c r="L76" s="3">
        <v>118.8</v>
      </c>
      <c r="M76" s="5">
        <v>7</v>
      </c>
    </row>
    <row r="77" spans="1:13" ht="150" customHeight="1" x14ac:dyDescent="0.25">
      <c r="A77" s="2" t="s">
        <v>445</v>
      </c>
      <c r="B77" s="2" t="str">
        <f>_xll.JChemExcel.Functions.JCSYSStructure("75BED7BD75B32DCD556F90C9C58B3595")</f>
        <v/>
      </c>
      <c r="C77" s="3">
        <v>410.81</v>
      </c>
      <c r="D77" s="4" t="s">
        <v>137</v>
      </c>
      <c r="E77" s="4" t="s">
        <v>138</v>
      </c>
      <c r="F77" s="3">
        <v>410.09899999999999</v>
      </c>
      <c r="G77" s="3">
        <v>374.34800000000001</v>
      </c>
      <c r="H77" s="3">
        <v>-0.74399999999999999</v>
      </c>
      <c r="I77" s="3">
        <v>-3.44</v>
      </c>
      <c r="J77" s="5">
        <v>3</v>
      </c>
      <c r="K77" s="5">
        <v>7</v>
      </c>
      <c r="L77" s="3">
        <v>147.9</v>
      </c>
      <c r="M77" s="5">
        <v>6</v>
      </c>
    </row>
    <row r="78" spans="1:13" ht="150" customHeight="1" x14ac:dyDescent="0.25">
      <c r="A78" s="2" t="s">
        <v>446</v>
      </c>
      <c r="B78" s="2" t="str">
        <f>_xll.JChemExcel.Functions.JCSYSStructure("209E3DFC515670CBF5F95610A557A20C")</f>
        <v/>
      </c>
      <c r="C78" s="3">
        <v>410.81</v>
      </c>
      <c r="D78" s="4" t="s">
        <v>137</v>
      </c>
      <c r="E78" s="4" t="s">
        <v>139</v>
      </c>
      <c r="F78" s="3">
        <v>410.80900000000003</v>
      </c>
      <c r="G78" s="3">
        <v>374.34800000000001</v>
      </c>
      <c r="H78" s="3">
        <v>-0.74399999999999999</v>
      </c>
      <c r="I78" s="3">
        <v>-3.44</v>
      </c>
      <c r="J78" s="5">
        <v>3</v>
      </c>
      <c r="K78" s="5">
        <v>7</v>
      </c>
      <c r="L78" s="3">
        <v>147.9</v>
      </c>
      <c r="M78" s="5">
        <v>6</v>
      </c>
    </row>
    <row r="79" spans="1:13" ht="150" customHeight="1" x14ac:dyDescent="0.25">
      <c r="A79" s="2" t="s">
        <v>447</v>
      </c>
      <c r="B79" s="2" t="str">
        <f>_xll.JChemExcel.Functions.JCSYSStructure("304F89E8F655DC6FB91149F337CFE634")</f>
        <v/>
      </c>
      <c r="C79" s="3">
        <v>408.84</v>
      </c>
      <c r="D79" s="4" t="s">
        <v>140</v>
      </c>
      <c r="E79" s="4" t="s">
        <v>141</v>
      </c>
      <c r="F79" s="3">
        <v>408.83600000000001</v>
      </c>
      <c r="G79" s="3">
        <v>372.375</v>
      </c>
      <c r="H79" s="3">
        <v>-0.28399999999999997</v>
      </c>
      <c r="I79" s="3">
        <v>-3.4580000000000002</v>
      </c>
      <c r="J79" s="5">
        <v>3</v>
      </c>
      <c r="K79" s="5">
        <v>6</v>
      </c>
      <c r="L79" s="3">
        <v>138.66999999999999</v>
      </c>
      <c r="M79" s="5">
        <v>6</v>
      </c>
    </row>
    <row r="80" spans="1:13" ht="150" customHeight="1" x14ac:dyDescent="0.25">
      <c r="A80" s="2" t="s">
        <v>448</v>
      </c>
      <c r="B80" s="2" t="str">
        <f>_xll.JChemExcel.Functions.JCSYSStructure("5FCC02EEA28B6F0C2AE047E0C15970F8")</f>
        <v/>
      </c>
      <c r="C80" s="3">
        <v>408.84</v>
      </c>
      <c r="D80" s="4" t="s">
        <v>140</v>
      </c>
      <c r="E80" s="4" t="s">
        <v>142</v>
      </c>
      <c r="F80" s="3">
        <v>408.12</v>
      </c>
      <c r="G80" s="3">
        <v>372.375</v>
      </c>
      <c r="H80" s="3">
        <v>-0.28399999999999997</v>
      </c>
      <c r="I80" s="3">
        <v>-3.4580000000000002</v>
      </c>
      <c r="J80" s="5">
        <v>3</v>
      </c>
      <c r="K80" s="5">
        <v>6</v>
      </c>
      <c r="L80" s="3">
        <v>138.66999999999999</v>
      </c>
      <c r="M80" s="5">
        <v>6</v>
      </c>
    </row>
    <row r="81" spans="1:13" ht="150" customHeight="1" x14ac:dyDescent="0.25">
      <c r="A81" s="2" t="s">
        <v>449</v>
      </c>
      <c r="B81" s="2" t="str">
        <f>_xll.JChemExcel.Functions.JCSYSStructure("211EE92DD658D301049C8A59E4C35545")</f>
        <v/>
      </c>
      <c r="C81" s="3">
        <v>396.83</v>
      </c>
      <c r="D81" s="4" t="s">
        <v>143</v>
      </c>
      <c r="E81" s="4" t="s">
        <v>144</v>
      </c>
      <c r="F81" s="3">
        <v>396.82499999999999</v>
      </c>
      <c r="G81" s="3">
        <v>360.36500000000001</v>
      </c>
      <c r="H81" s="3">
        <v>-0.96699999999999997</v>
      </c>
      <c r="I81" s="3">
        <v>-2.992</v>
      </c>
      <c r="J81" s="5">
        <v>3</v>
      </c>
      <c r="K81" s="5">
        <v>6</v>
      </c>
      <c r="L81" s="3">
        <v>130.83000000000001</v>
      </c>
      <c r="M81" s="5">
        <v>6</v>
      </c>
    </row>
    <row r="82" spans="1:13" ht="150" customHeight="1" x14ac:dyDescent="0.25">
      <c r="A82" s="2" t="s">
        <v>450</v>
      </c>
      <c r="B82" s="2" t="str">
        <f>_xll.JChemExcel.Functions.JCSYSStructure("3382AE2CA6F38ADCB80FD1985C32D6EF")</f>
        <v/>
      </c>
      <c r="C82" s="3">
        <v>458.34</v>
      </c>
      <c r="D82" s="4" t="s">
        <v>145</v>
      </c>
      <c r="E82" s="4" t="s">
        <v>146</v>
      </c>
      <c r="F82" s="3">
        <v>458.339</v>
      </c>
      <c r="G82" s="3">
        <v>385.41699999999997</v>
      </c>
      <c r="H82" s="3">
        <v>0.35799999999999998</v>
      </c>
      <c r="I82" s="3">
        <v>-3.423</v>
      </c>
      <c r="J82" s="5">
        <v>2</v>
      </c>
      <c r="K82" s="5">
        <v>7</v>
      </c>
      <c r="L82" s="3">
        <v>116.05</v>
      </c>
      <c r="M82" s="5">
        <v>4</v>
      </c>
    </row>
    <row r="83" spans="1:13" ht="150" customHeight="1" x14ac:dyDescent="0.25">
      <c r="A83" s="2" t="s">
        <v>451</v>
      </c>
      <c r="B83" s="2" t="str">
        <f>_xll.JChemExcel.Functions.JCSYSStructure("9A18BCB613AB966C476A7AB79B44B163")</f>
        <v/>
      </c>
      <c r="C83" s="3">
        <v>458.34</v>
      </c>
      <c r="D83" s="4" t="s">
        <v>145</v>
      </c>
      <c r="E83" s="4" t="s">
        <v>147</v>
      </c>
      <c r="F83" s="3">
        <v>458.339</v>
      </c>
      <c r="G83" s="3">
        <v>385.41699999999997</v>
      </c>
      <c r="H83" s="3">
        <v>0.35799999999999998</v>
      </c>
      <c r="I83" s="3">
        <v>-3.423</v>
      </c>
      <c r="J83" s="5">
        <v>2</v>
      </c>
      <c r="K83" s="5">
        <v>7</v>
      </c>
      <c r="L83" s="3">
        <v>116.05</v>
      </c>
      <c r="M83" s="5">
        <v>4</v>
      </c>
    </row>
    <row r="84" spans="1:13" ht="150" customHeight="1" x14ac:dyDescent="0.25">
      <c r="A84" s="2" t="s">
        <v>452</v>
      </c>
      <c r="B84" s="2" t="str">
        <f>_xll.JChemExcel.Functions.JCSYSStructure("F0699B09FECBDE2A5CDCB27A506F9B16")</f>
        <v/>
      </c>
      <c r="C84" s="3">
        <v>380.83</v>
      </c>
      <c r="D84" s="4" t="s">
        <v>148</v>
      </c>
      <c r="E84" s="4" t="s">
        <v>149</v>
      </c>
      <c r="F84" s="3">
        <v>380.125</v>
      </c>
      <c r="G84" s="3">
        <v>344.36500000000001</v>
      </c>
      <c r="H84" s="3">
        <v>0.27800000000000002</v>
      </c>
      <c r="I84" s="3">
        <v>-3.2490000000000001</v>
      </c>
      <c r="J84" s="5">
        <v>3</v>
      </c>
      <c r="K84" s="5">
        <v>6</v>
      </c>
      <c r="L84" s="3">
        <v>121.6</v>
      </c>
      <c r="M84" s="5">
        <v>6</v>
      </c>
    </row>
    <row r="85" spans="1:13" ht="150" customHeight="1" x14ac:dyDescent="0.25">
      <c r="A85" s="2" t="s">
        <v>453</v>
      </c>
      <c r="B85" s="2" t="str">
        <f>_xll.JChemExcel.Functions.JCSYSStructure("C4288247E7133932BD14C9DCB64AFED8")</f>
        <v/>
      </c>
      <c r="C85" s="3">
        <v>394.81</v>
      </c>
      <c r="D85" s="4" t="s">
        <v>150</v>
      </c>
      <c r="E85" s="4" t="s">
        <v>151</v>
      </c>
      <c r="F85" s="3">
        <v>394.81</v>
      </c>
      <c r="G85" s="3">
        <v>358.34899999999999</v>
      </c>
      <c r="H85" s="3">
        <v>-0.20300000000000001</v>
      </c>
      <c r="I85" s="3">
        <v>-3.2090000000000001</v>
      </c>
      <c r="J85" s="5">
        <v>3</v>
      </c>
      <c r="K85" s="5">
        <v>6</v>
      </c>
      <c r="L85" s="3">
        <v>138.66999999999999</v>
      </c>
      <c r="M85" s="5">
        <v>5</v>
      </c>
    </row>
    <row r="86" spans="1:13" ht="150" customHeight="1" x14ac:dyDescent="0.25">
      <c r="A86" s="2" t="s">
        <v>454</v>
      </c>
      <c r="B86" s="2" t="str">
        <f>_xll.JChemExcel.Functions.JCSYSStructure("8C8AFD0DE076654C2CF2232D084C139E")</f>
        <v/>
      </c>
      <c r="C86" s="3">
        <v>394.81</v>
      </c>
      <c r="D86" s="4" t="s">
        <v>150</v>
      </c>
      <c r="E86" s="4" t="s">
        <v>152</v>
      </c>
      <c r="F86" s="3">
        <v>394.10399999999998</v>
      </c>
      <c r="G86" s="3">
        <v>358.34899999999999</v>
      </c>
      <c r="H86" s="3">
        <v>-0.20300000000000001</v>
      </c>
      <c r="I86" s="3">
        <v>-3.2090000000000001</v>
      </c>
      <c r="J86" s="5">
        <v>3</v>
      </c>
      <c r="K86" s="5">
        <v>6</v>
      </c>
      <c r="L86" s="3">
        <v>138.66999999999999</v>
      </c>
      <c r="M86" s="5">
        <v>5</v>
      </c>
    </row>
    <row r="87" spans="1:13" ht="150" customHeight="1" x14ac:dyDescent="0.25">
      <c r="A87" s="2" t="s">
        <v>455</v>
      </c>
      <c r="B87" s="2" t="str">
        <f>_xll.JChemExcel.Functions.JCSYSStructure("2BFF0EAF4175442B6D34056A29D7BE05")</f>
        <v/>
      </c>
      <c r="C87" s="3">
        <v>390.83</v>
      </c>
      <c r="D87" s="4" t="s">
        <v>153</v>
      </c>
      <c r="E87" s="4" t="s">
        <v>154</v>
      </c>
      <c r="F87" s="3">
        <v>390.82400000000001</v>
      </c>
      <c r="G87" s="3">
        <v>354.363</v>
      </c>
      <c r="H87" s="3">
        <v>-0.66300000000000003</v>
      </c>
      <c r="I87" s="3">
        <v>-2.4009999999999998</v>
      </c>
      <c r="J87" s="5">
        <v>2</v>
      </c>
      <c r="K87" s="5">
        <v>6</v>
      </c>
      <c r="L87" s="3">
        <v>123.21</v>
      </c>
      <c r="M87" s="5">
        <v>4</v>
      </c>
    </row>
    <row r="88" spans="1:13" ht="150" customHeight="1" x14ac:dyDescent="0.25">
      <c r="A88" s="2" t="s">
        <v>456</v>
      </c>
      <c r="B88" s="2" t="str">
        <f>_xll.JChemExcel.Functions.JCSYSStructure("453AC7BB5C13D4DA95A76140ED0BB4EB")</f>
        <v/>
      </c>
      <c r="C88" s="3">
        <v>366.8</v>
      </c>
      <c r="D88" s="4" t="s">
        <v>155</v>
      </c>
      <c r="E88" s="4" t="s">
        <v>156</v>
      </c>
      <c r="F88" s="3">
        <v>366.10899999999998</v>
      </c>
      <c r="G88" s="3">
        <v>330.339</v>
      </c>
      <c r="H88" s="3">
        <v>0.26300000000000001</v>
      </c>
      <c r="I88" s="3">
        <v>-3.2370000000000001</v>
      </c>
      <c r="J88" s="5">
        <v>3</v>
      </c>
      <c r="K88" s="5">
        <v>6</v>
      </c>
      <c r="L88" s="3">
        <v>121.6</v>
      </c>
      <c r="M88" s="5">
        <v>5</v>
      </c>
    </row>
    <row r="89" spans="1:13" ht="150" customHeight="1" x14ac:dyDescent="0.25">
      <c r="A89" s="2" t="s">
        <v>457</v>
      </c>
      <c r="B89" s="2" t="str">
        <f>_xll.JChemExcel.Functions.JCSYSStructure("7BF2A46A3B038B685194ACBE8D1F996C")</f>
        <v/>
      </c>
      <c r="C89" s="3">
        <v>367.79</v>
      </c>
      <c r="D89" s="4" t="s">
        <v>157</v>
      </c>
      <c r="E89" s="4" t="s">
        <v>158</v>
      </c>
      <c r="F89" s="3">
        <v>367.78399999999999</v>
      </c>
      <c r="G89" s="3">
        <v>331.32299999999998</v>
      </c>
      <c r="H89" s="3">
        <v>0.34899999999999998</v>
      </c>
      <c r="I89" s="3">
        <v>-3.4670000000000001</v>
      </c>
      <c r="J89" s="5">
        <v>2</v>
      </c>
      <c r="K89" s="5">
        <v>6</v>
      </c>
      <c r="L89" s="3">
        <v>118.8</v>
      </c>
      <c r="M89" s="5">
        <v>5</v>
      </c>
    </row>
    <row r="90" spans="1:13" ht="150" customHeight="1" x14ac:dyDescent="0.25">
      <c r="A90" s="2" t="s">
        <v>458</v>
      </c>
      <c r="B90" s="2" t="str">
        <f>_xll.JChemExcel.Functions.JCSYSStructure("E7AE5F5A618B60A8BEA41C8BB89A38E7")</f>
        <v/>
      </c>
      <c r="C90" s="3">
        <v>367.79</v>
      </c>
      <c r="D90" s="4" t="s">
        <v>157</v>
      </c>
      <c r="E90" s="4" t="s">
        <v>159</v>
      </c>
      <c r="F90" s="3">
        <v>367.78399999999999</v>
      </c>
      <c r="G90" s="3">
        <v>331.32299999999998</v>
      </c>
      <c r="H90" s="3">
        <v>0.34899999999999998</v>
      </c>
      <c r="I90" s="3">
        <v>-3.4670000000000001</v>
      </c>
      <c r="J90" s="5">
        <v>2</v>
      </c>
      <c r="K90" s="5">
        <v>6</v>
      </c>
      <c r="L90" s="3">
        <v>118.8</v>
      </c>
      <c r="M90" s="5">
        <v>5</v>
      </c>
    </row>
    <row r="91" spans="1:13" ht="150" customHeight="1" x14ac:dyDescent="0.25">
      <c r="A91" s="2" t="s">
        <v>459</v>
      </c>
      <c r="B91" s="2" t="str">
        <f>_xll.JChemExcel.Functions.JCSYSStructure("3B042CD780A2323EE4A4B7019DD8DD7B")</f>
        <v/>
      </c>
      <c r="C91" s="3">
        <v>532.52</v>
      </c>
      <c r="D91" s="4" t="s">
        <v>160</v>
      </c>
      <c r="E91" s="4" t="s">
        <v>161</v>
      </c>
      <c r="F91" s="3">
        <v>532.51199999999994</v>
      </c>
      <c r="G91" s="3">
        <v>418.488</v>
      </c>
      <c r="H91" s="3">
        <v>1.9259999999999999</v>
      </c>
      <c r="I91" s="3">
        <v>-4.62</v>
      </c>
      <c r="J91" s="5">
        <v>2</v>
      </c>
      <c r="K91" s="5">
        <v>5</v>
      </c>
      <c r="L91" s="3">
        <v>81.75</v>
      </c>
      <c r="M91" s="5">
        <v>5</v>
      </c>
    </row>
    <row r="92" spans="1:13" ht="150" customHeight="1" x14ac:dyDescent="0.25">
      <c r="A92" s="2" t="s">
        <v>460</v>
      </c>
      <c r="B92" s="2" t="str">
        <f>_xll.JChemExcel.Functions.JCSYSStructure("D72C81668917A12ACD28104DB35F08CF")</f>
        <v/>
      </c>
      <c r="C92" s="3">
        <v>380.79</v>
      </c>
      <c r="D92" s="4" t="s">
        <v>162</v>
      </c>
      <c r="E92" s="4" t="s">
        <v>163</v>
      </c>
      <c r="F92" s="3">
        <v>380.78300000000002</v>
      </c>
      <c r="G92" s="3">
        <v>344.322</v>
      </c>
      <c r="H92" s="3">
        <v>-0.54900000000000004</v>
      </c>
      <c r="I92" s="3">
        <v>-3.3180000000000001</v>
      </c>
      <c r="J92" s="5">
        <v>3</v>
      </c>
      <c r="K92" s="5">
        <v>6</v>
      </c>
      <c r="L92" s="3">
        <v>138.66999999999999</v>
      </c>
      <c r="M92" s="5">
        <v>4</v>
      </c>
    </row>
    <row r="93" spans="1:13" ht="150" customHeight="1" x14ac:dyDescent="0.25">
      <c r="A93" s="2" t="s">
        <v>461</v>
      </c>
      <c r="B93" s="2" t="str">
        <f>_xll.JChemExcel.Functions.JCSYSStructure("C9B18BE95AE4C677D93ED31BE6DA734D")</f>
        <v/>
      </c>
      <c r="C93" s="3">
        <v>380.79</v>
      </c>
      <c r="D93" s="4" t="s">
        <v>162</v>
      </c>
      <c r="E93" s="4" t="s">
        <v>164</v>
      </c>
      <c r="F93" s="3">
        <v>380.78300000000002</v>
      </c>
      <c r="G93" s="3">
        <v>344.322</v>
      </c>
      <c r="H93" s="3">
        <v>-0.54900000000000004</v>
      </c>
      <c r="I93" s="3">
        <v>-3.3180000000000001</v>
      </c>
      <c r="J93" s="5">
        <v>3</v>
      </c>
      <c r="K93" s="5">
        <v>6</v>
      </c>
      <c r="L93" s="3">
        <v>138.66999999999999</v>
      </c>
      <c r="M93" s="5">
        <v>4</v>
      </c>
    </row>
    <row r="94" spans="1:13" ht="150" customHeight="1" x14ac:dyDescent="0.25">
      <c r="A94" s="2" t="s">
        <v>462</v>
      </c>
      <c r="B94" s="2" t="str">
        <f>_xll.JChemExcel.Functions.JCSYSStructure("EA8D9F17E5F7DA1C8A5374915FB3E199")</f>
        <v/>
      </c>
      <c r="C94" s="3">
        <v>366.8</v>
      </c>
      <c r="D94" s="4" t="s">
        <v>155</v>
      </c>
      <c r="E94" s="4" t="s">
        <v>165</v>
      </c>
      <c r="F94" s="3">
        <v>366.10899999999998</v>
      </c>
      <c r="G94" s="3">
        <v>330.339</v>
      </c>
      <c r="H94" s="3">
        <v>-0.77200000000000002</v>
      </c>
      <c r="I94" s="3">
        <v>-2.8639999999999999</v>
      </c>
      <c r="J94" s="5">
        <v>3</v>
      </c>
      <c r="K94" s="5">
        <v>5</v>
      </c>
      <c r="L94" s="3">
        <v>121.6</v>
      </c>
      <c r="M94" s="5">
        <v>4</v>
      </c>
    </row>
    <row r="95" spans="1:13" ht="150" customHeight="1" x14ac:dyDescent="0.25">
      <c r="A95" s="2" t="s">
        <v>463</v>
      </c>
      <c r="B95" s="2" t="str">
        <f>_xll.JChemExcel.Functions.JCSYSStructure("4A177F191FC17B41930624B96132814F")</f>
        <v/>
      </c>
      <c r="C95" s="3">
        <v>352.78</v>
      </c>
      <c r="D95" s="4" t="s">
        <v>166</v>
      </c>
      <c r="E95" s="4" t="s">
        <v>167</v>
      </c>
      <c r="F95" s="3">
        <v>352.09399999999999</v>
      </c>
      <c r="G95" s="3">
        <v>316.31200000000001</v>
      </c>
      <c r="H95" s="3">
        <v>-0.112</v>
      </c>
      <c r="I95" s="3">
        <v>-3.2229999999999999</v>
      </c>
      <c r="J95" s="5">
        <v>3</v>
      </c>
      <c r="K95" s="5">
        <v>6</v>
      </c>
      <c r="L95" s="3">
        <v>121.6</v>
      </c>
      <c r="M95" s="5">
        <v>4</v>
      </c>
    </row>
    <row r="96" spans="1:13" ht="150" customHeight="1" x14ac:dyDescent="0.25">
      <c r="A96" s="2" t="s">
        <v>464</v>
      </c>
      <c r="B96" s="2" t="str">
        <f>_xll.JChemExcel.Functions.JCSYSStructure("06E4210E68EA811EA78DDB7BA11DBC63")</f>
        <v/>
      </c>
      <c r="C96" s="3">
        <v>351.79</v>
      </c>
      <c r="D96" s="4" t="s">
        <v>168</v>
      </c>
      <c r="E96" s="4" t="s">
        <v>169</v>
      </c>
      <c r="F96" s="3">
        <v>351.09899999999999</v>
      </c>
      <c r="G96" s="3">
        <v>315.32400000000001</v>
      </c>
      <c r="H96" s="3">
        <v>0.19800000000000001</v>
      </c>
      <c r="I96" s="3">
        <v>-3.3660000000000001</v>
      </c>
      <c r="J96" s="5">
        <v>2</v>
      </c>
      <c r="K96" s="5">
        <v>5</v>
      </c>
      <c r="L96" s="3">
        <v>109.57</v>
      </c>
      <c r="M96" s="5">
        <v>4</v>
      </c>
    </row>
    <row r="97" spans="1:13" ht="150" customHeight="1" x14ac:dyDescent="0.25">
      <c r="A97" s="2" t="s">
        <v>465</v>
      </c>
      <c r="B97" s="2" t="str">
        <f>_xll.JChemExcel.Functions.JCSYSStructure("2B5E4BE21637A41BF180168976733D55")</f>
        <v/>
      </c>
      <c r="C97" s="3">
        <v>347.76</v>
      </c>
      <c r="D97" s="4" t="s">
        <v>170</v>
      </c>
      <c r="E97" s="4" t="s">
        <v>171</v>
      </c>
      <c r="F97" s="3">
        <v>347.06700000000001</v>
      </c>
      <c r="G97" s="3">
        <v>311.29199999999997</v>
      </c>
      <c r="H97" s="3">
        <v>-0.56000000000000005</v>
      </c>
      <c r="I97" s="3">
        <v>-3.972</v>
      </c>
      <c r="J97" s="5">
        <v>2</v>
      </c>
      <c r="K97" s="5">
        <v>5</v>
      </c>
      <c r="L97" s="3">
        <v>109.57</v>
      </c>
      <c r="M97" s="5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7"/>
  <sheetViews>
    <sheetView workbookViewId="0"/>
  </sheetViews>
  <sheetFormatPr defaultRowHeight="15" x14ac:dyDescent="0.25"/>
  <sheetData>
    <row r="1" spans="1:4" x14ac:dyDescent="0.25">
      <c r="A1" t="s">
        <v>172</v>
      </c>
      <c r="B1" t="s">
        <v>173</v>
      </c>
      <c r="C1" t="s">
        <v>174</v>
      </c>
      <c r="D1" t="s">
        <v>175</v>
      </c>
    </row>
    <row r="2" spans="1:4" x14ac:dyDescent="0.25">
      <c r="A2" t="s">
        <v>176</v>
      </c>
      <c r="B2" t="s">
        <v>177</v>
      </c>
      <c r="C2" t="s">
        <v>178</v>
      </c>
      <c r="D2" t="s">
        <v>179</v>
      </c>
    </row>
    <row r="3" spans="1:4" x14ac:dyDescent="0.25">
      <c r="A3" t="s">
        <v>180</v>
      </c>
      <c r="B3" t="s">
        <v>177</v>
      </c>
      <c r="C3" t="s">
        <v>178</v>
      </c>
      <c r="D3" t="s">
        <v>181</v>
      </c>
    </row>
    <row r="4" spans="1:4" x14ac:dyDescent="0.25">
      <c r="A4" t="s">
        <v>182</v>
      </c>
      <c r="B4" t="s">
        <v>177</v>
      </c>
      <c r="C4" t="s">
        <v>178</v>
      </c>
      <c r="D4" t="s">
        <v>183</v>
      </c>
    </row>
    <row r="5" spans="1:4" x14ac:dyDescent="0.25">
      <c r="A5" t="s">
        <v>184</v>
      </c>
      <c r="B5" t="s">
        <v>177</v>
      </c>
      <c r="C5" t="s">
        <v>178</v>
      </c>
      <c r="D5" t="s">
        <v>185</v>
      </c>
    </row>
    <row r="6" spans="1:4" x14ac:dyDescent="0.25">
      <c r="A6" t="s">
        <v>186</v>
      </c>
      <c r="B6" t="s">
        <v>177</v>
      </c>
      <c r="C6" t="s">
        <v>178</v>
      </c>
      <c r="D6" t="s">
        <v>187</v>
      </c>
    </row>
    <row r="7" spans="1:4" x14ac:dyDescent="0.25">
      <c r="A7" t="s">
        <v>188</v>
      </c>
      <c r="B7" t="s">
        <v>177</v>
      </c>
      <c r="C7" t="s">
        <v>178</v>
      </c>
      <c r="D7" t="s">
        <v>189</v>
      </c>
    </row>
    <row r="8" spans="1:4" x14ac:dyDescent="0.25">
      <c r="A8" t="s">
        <v>190</v>
      </c>
      <c r="B8" t="s">
        <v>177</v>
      </c>
      <c r="C8" t="s">
        <v>178</v>
      </c>
      <c r="D8" t="s">
        <v>191</v>
      </c>
    </row>
    <row r="9" spans="1:4" x14ac:dyDescent="0.25">
      <c r="A9" t="s">
        <v>192</v>
      </c>
      <c r="B9" t="s">
        <v>177</v>
      </c>
      <c r="C9" t="s">
        <v>178</v>
      </c>
      <c r="D9" t="s">
        <v>193</v>
      </c>
    </row>
    <row r="10" spans="1:4" x14ac:dyDescent="0.25">
      <c r="A10" t="s">
        <v>194</v>
      </c>
      <c r="B10" t="s">
        <v>177</v>
      </c>
      <c r="C10" t="s">
        <v>178</v>
      </c>
      <c r="D10" t="s">
        <v>195</v>
      </c>
    </row>
    <row r="11" spans="1:4" x14ac:dyDescent="0.25">
      <c r="A11" t="s">
        <v>196</v>
      </c>
      <c r="B11" t="s">
        <v>177</v>
      </c>
      <c r="C11" t="s">
        <v>178</v>
      </c>
      <c r="D11" t="s">
        <v>197</v>
      </c>
    </row>
    <row r="12" spans="1:4" x14ac:dyDescent="0.25">
      <c r="A12" t="s">
        <v>198</v>
      </c>
      <c r="B12" t="s">
        <v>177</v>
      </c>
      <c r="C12" t="s">
        <v>178</v>
      </c>
      <c r="D12" t="s">
        <v>199</v>
      </c>
    </row>
    <row r="13" spans="1:4" x14ac:dyDescent="0.25">
      <c r="A13" t="s">
        <v>200</v>
      </c>
      <c r="B13" t="s">
        <v>177</v>
      </c>
      <c r="C13" t="s">
        <v>178</v>
      </c>
      <c r="D13" t="s">
        <v>201</v>
      </c>
    </row>
    <row r="14" spans="1:4" x14ac:dyDescent="0.25">
      <c r="A14" t="s">
        <v>202</v>
      </c>
      <c r="B14" t="s">
        <v>177</v>
      </c>
      <c r="C14" t="s">
        <v>178</v>
      </c>
      <c r="D14" t="s">
        <v>203</v>
      </c>
    </row>
    <row r="15" spans="1:4" x14ac:dyDescent="0.25">
      <c r="A15" t="s">
        <v>204</v>
      </c>
      <c r="B15" t="s">
        <v>177</v>
      </c>
      <c r="C15" t="s">
        <v>178</v>
      </c>
      <c r="D15" t="s">
        <v>205</v>
      </c>
    </row>
    <row r="16" spans="1:4" x14ac:dyDescent="0.25">
      <c r="A16" t="s">
        <v>206</v>
      </c>
      <c r="B16" t="s">
        <v>177</v>
      </c>
      <c r="C16" t="s">
        <v>178</v>
      </c>
      <c r="D16" t="s">
        <v>207</v>
      </c>
    </row>
    <row r="17" spans="1:4" x14ac:dyDescent="0.25">
      <c r="A17" t="s">
        <v>208</v>
      </c>
      <c r="B17" t="s">
        <v>177</v>
      </c>
      <c r="C17" t="s">
        <v>178</v>
      </c>
      <c r="D17" t="s">
        <v>209</v>
      </c>
    </row>
    <row r="18" spans="1:4" x14ac:dyDescent="0.25">
      <c r="A18" t="s">
        <v>210</v>
      </c>
      <c r="B18" t="s">
        <v>177</v>
      </c>
      <c r="C18" t="s">
        <v>178</v>
      </c>
      <c r="D18" t="s">
        <v>211</v>
      </c>
    </row>
    <row r="19" spans="1:4" x14ac:dyDescent="0.25">
      <c r="A19" t="s">
        <v>212</v>
      </c>
      <c r="B19" t="s">
        <v>177</v>
      </c>
      <c r="C19" t="s">
        <v>178</v>
      </c>
      <c r="D19" t="s">
        <v>213</v>
      </c>
    </row>
    <row r="20" spans="1:4" x14ac:dyDescent="0.25">
      <c r="A20" t="s">
        <v>214</v>
      </c>
      <c r="B20" t="s">
        <v>177</v>
      </c>
      <c r="C20" t="s">
        <v>178</v>
      </c>
      <c r="D20" t="s">
        <v>215</v>
      </c>
    </row>
    <row r="21" spans="1:4" x14ac:dyDescent="0.25">
      <c r="A21" t="s">
        <v>216</v>
      </c>
      <c r="B21" t="s">
        <v>177</v>
      </c>
      <c r="C21" t="s">
        <v>178</v>
      </c>
      <c r="D21" t="s">
        <v>217</v>
      </c>
    </row>
    <row r="22" spans="1:4" x14ac:dyDescent="0.25">
      <c r="A22" t="s">
        <v>218</v>
      </c>
      <c r="B22" t="s">
        <v>177</v>
      </c>
      <c r="C22" t="s">
        <v>178</v>
      </c>
      <c r="D22" t="s">
        <v>219</v>
      </c>
    </row>
    <row r="23" spans="1:4" x14ac:dyDescent="0.25">
      <c r="A23" t="s">
        <v>220</v>
      </c>
      <c r="B23" t="s">
        <v>177</v>
      </c>
      <c r="C23" t="s">
        <v>178</v>
      </c>
      <c r="D23" t="s">
        <v>221</v>
      </c>
    </row>
    <row r="24" spans="1:4" x14ac:dyDescent="0.25">
      <c r="A24" t="s">
        <v>222</v>
      </c>
      <c r="B24" t="s">
        <v>177</v>
      </c>
      <c r="C24" t="s">
        <v>178</v>
      </c>
      <c r="D24" t="s">
        <v>223</v>
      </c>
    </row>
    <row r="25" spans="1:4" x14ac:dyDescent="0.25">
      <c r="A25" t="s">
        <v>224</v>
      </c>
      <c r="B25" t="s">
        <v>177</v>
      </c>
      <c r="C25" t="s">
        <v>178</v>
      </c>
      <c r="D25" t="s">
        <v>225</v>
      </c>
    </row>
    <row r="26" spans="1:4" x14ac:dyDescent="0.25">
      <c r="A26" t="s">
        <v>226</v>
      </c>
      <c r="B26" t="s">
        <v>177</v>
      </c>
      <c r="C26" t="s">
        <v>178</v>
      </c>
      <c r="D26" t="s">
        <v>227</v>
      </c>
    </row>
    <row r="27" spans="1:4" x14ac:dyDescent="0.25">
      <c r="A27" t="s">
        <v>228</v>
      </c>
      <c r="B27" t="s">
        <v>177</v>
      </c>
      <c r="C27" t="s">
        <v>178</v>
      </c>
      <c r="D27" t="s">
        <v>229</v>
      </c>
    </row>
    <row r="28" spans="1:4" x14ac:dyDescent="0.25">
      <c r="A28" t="s">
        <v>230</v>
      </c>
      <c r="B28" t="s">
        <v>177</v>
      </c>
      <c r="C28" t="s">
        <v>178</v>
      </c>
      <c r="D28" t="s">
        <v>231</v>
      </c>
    </row>
    <row r="29" spans="1:4" x14ac:dyDescent="0.25">
      <c r="A29" t="s">
        <v>232</v>
      </c>
      <c r="B29" t="s">
        <v>177</v>
      </c>
      <c r="C29" t="s">
        <v>178</v>
      </c>
      <c r="D29" t="s">
        <v>233</v>
      </c>
    </row>
    <row r="30" spans="1:4" x14ac:dyDescent="0.25">
      <c r="A30" t="s">
        <v>234</v>
      </c>
      <c r="B30" t="s">
        <v>177</v>
      </c>
      <c r="C30" t="s">
        <v>178</v>
      </c>
      <c r="D30" t="s">
        <v>235</v>
      </c>
    </row>
    <row r="31" spans="1:4" x14ac:dyDescent="0.25">
      <c r="A31" t="s">
        <v>236</v>
      </c>
      <c r="B31" t="s">
        <v>177</v>
      </c>
      <c r="C31" t="s">
        <v>178</v>
      </c>
      <c r="D31" t="s">
        <v>237</v>
      </c>
    </row>
    <row r="32" spans="1:4" x14ac:dyDescent="0.25">
      <c r="A32" t="s">
        <v>238</v>
      </c>
      <c r="B32" t="s">
        <v>177</v>
      </c>
      <c r="C32" t="s">
        <v>178</v>
      </c>
      <c r="D32" t="s">
        <v>239</v>
      </c>
    </row>
    <row r="33" spans="1:4" x14ac:dyDescent="0.25">
      <c r="A33" t="s">
        <v>240</v>
      </c>
      <c r="B33" t="s">
        <v>177</v>
      </c>
      <c r="C33" t="s">
        <v>178</v>
      </c>
      <c r="D33" t="s">
        <v>241</v>
      </c>
    </row>
    <row r="34" spans="1:4" x14ac:dyDescent="0.25">
      <c r="A34" t="s">
        <v>242</v>
      </c>
      <c r="B34" t="s">
        <v>177</v>
      </c>
      <c r="C34" t="s">
        <v>178</v>
      </c>
      <c r="D34" t="s">
        <v>243</v>
      </c>
    </row>
    <row r="35" spans="1:4" x14ac:dyDescent="0.25">
      <c r="A35" t="s">
        <v>244</v>
      </c>
      <c r="B35" t="s">
        <v>177</v>
      </c>
      <c r="C35" t="s">
        <v>178</v>
      </c>
      <c r="D35" t="s">
        <v>245</v>
      </c>
    </row>
    <row r="36" spans="1:4" x14ac:dyDescent="0.25">
      <c r="A36" t="s">
        <v>246</v>
      </c>
      <c r="B36" t="s">
        <v>177</v>
      </c>
      <c r="C36" t="s">
        <v>178</v>
      </c>
      <c r="D36" t="s">
        <v>247</v>
      </c>
    </row>
    <row r="37" spans="1:4" x14ac:dyDescent="0.25">
      <c r="A37" t="s">
        <v>248</v>
      </c>
      <c r="B37" t="s">
        <v>177</v>
      </c>
      <c r="C37" t="s">
        <v>178</v>
      </c>
      <c r="D37" t="s">
        <v>249</v>
      </c>
    </row>
    <row r="38" spans="1:4" x14ac:dyDescent="0.25">
      <c r="A38" t="s">
        <v>250</v>
      </c>
      <c r="B38" t="s">
        <v>177</v>
      </c>
      <c r="C38" t="s">
        <v>178</v>
      </c>
      <c r="D38" t="s">
        <v>251</v>
      </c>
    </row>
    <row r="39" spans="1:4" x14ac:dyDescent="0.25">
      <c r="A39" t="s">
        <v>252</v>
      </c>
      <c r="B39" t="s">
        <v>177</v>
      </c>
      <c r="C39" t="s">
        <v>178</v>
      </c>
      <c r="D39" t="s">
        <v>253</v>
      </c>
    </row>
    <row r="40" spans="1:4" x14ac:dyDescent="0.25">
      <c r="A40" t="s">
        <v>254</v>
      </c>
      <c r="B40" t="s">
        <v>177</v>
      </c>
      <c r="C40" t="s">
        <v>178</v>
      </c>
      <c r="D40" t="s">
        <v>255</v>
      </c>
    </row>
    <row r="41" spans="1:4" x14ac:dyDescent="0.25">
      <c r="A41" t="s">
        <v>256</v>
      </c>
      <c r="B41" t="s">
        <v>177</v>
      </c>
      <c r="C41" t="s">
        <v>178</v>
      </c>
      <c r="D41" t="s">
        <v>257</v>
      </c>
    </row>
    <row r="42" spans="1:4" x14ac:dyDescent="0.25">
      <c r="A42" t="s">
        <v>258</v>
      </c>
      <c r="B42" t="s">
        <v>177</v>
      </c>
      <c r="C42" t="s">
        <v>178</v>
      </c>
      <c r="D42" t="s">
        <v>259</v>
      </c>
    </row>
    <row r="43" spans="1:4" x14ac:dyDescent="0.25">
      <c r="A43" t="s">
        <v>260</v>
      </c>
      <c r="B43" t="s">
        <v>177</v>
      </c>
      <c r="C43" t="s">
        <v>178</v>
      </c>
      <c r="D43" t="s">
        <v>261</v>
      </c>
    </row>
    <row r="44" spans="1:4" x14ac:dyDescent="0.25">
      <c r="A44" t="s">
        <v>262</v>
      </c>
      <c r="B44" t="s">
        <v>177</v>
      </c>
      <c r="C44" t="s">
        <v>178</v>
      </c>
      <c r="D44" t="s">
        <v>263</v>
      </c>
    </row>
    <row r="45" spans="1:4" x14ac:dyDescent="0.25">
      <c r="A45" t="s">
        <v>264</v>
      </c>
      <c r="B45" t="s">
        <v>177</v>
      </c>
      <c r="C45" t="s">
        <v>178</v>
      </c>
      <c r="D45" t="s">
        <v>265</v>
      </c>
    </row>
    <row r="46" spans="1:4" x14ac:dyDescent="0.25">
      <c r="A46" t="s">
        <v>266</v>
      </c>
      <c r="B46" t="s">
        <v>177</v>
      </c>
      <c r="C46" t="s">
        <v>178</v>
      </c>
      <c r="D46" t="s">
        <v>267</v>
      </c>
    </row>
    <row r="47" spans="1:4" x14ac:dyDescent="0.25">
      <c r="A47" t="s">
        <v>268</v>
      </c>
      <c r="B47" t="s">
        <v>177</v>
      </c>
      <c r="C47" t="s">
        <v>178</v>
      </c>
      <c r="D47" t="s">
        <v>269</v>
      </c>
    </row>
    <row r="48" spans="1:4" x14ac:dyDescent="0.25">
      <c r="A48" t="s">
        <v>270</v>
      </c>
      <c r="B48" t="s">
        <v>177</v>
      </c>
      <c r="C48" t="s">
        <v>178</v>
      </c>
      <c r="D48" t="s">
        <v>271</v>
      </c>
    </row>
    <row r="49" spans="1:4" x14ac:dyDescent="0.25">
      <c r="A49" t="s">
        <v>272</v>
      </c>
      <c r="B49" t="s">
        <v>177</v>
      </c>
      <c r="C49" t="s">
        <v>178</v>
      </c>
      <c r="D49" t="s">
        <v>273</v>
      </c>
    </row>
    <row r="50" spans="1:4" x14ac:dyDescent="0.25">
      <c r="A50" t="s">
        <v>274</v>
      </c>
      <c r="B50" t="s">
        <v>177</v>
      </c>
      <c r="C50" t="s">
        <v>178</v>
      </c>
      <c r="D50" t="s">
        <v>275</v>
      </c>
    </row>
    <row r="51" spans="1:4" x14ac:dyDescent="0.25">
      <c r="A51" t="s">
        <v>276</v>
      </c>
      <c r="B51" t="s">
        <v>177</v>
      </c>
      <c r="C51" t="s">
        <v>178</v>
      </c>
      <c r="D51" t="s">
        <v>277</v>
      </c>
    </row>
    <row r="52" spans="1:4" x14ac:dyDescent="0.25">
      <c r="A52" t="s">
        <v>278</v>
      </c>
      <c r="B52" t="s">
        <v>177</v>
      </c>
      <c r="C52" t="s">
        <v>178</v>
      </c>
      <c r="D52" t="s">
        <v>279</v>
      </c>
    </row>
    <row r="53" spans="1:4" x14ac:dyDescent="0.25">
      <c r="A53" t="s">
        <v>280</v>
      </c>
      <c r="B53" t="s">
        <v>177</v>
      </c>
      <c r="C53" t="s">
        <v>178</v>
      </c>
      <c r="D53" t="s">
        <v>281</v>
      </c>
    </row>
    <row r="54" spans="1:4" x14ac:dyDescent="0.25">
      <c r="A54" t="s">
        <v>282</v>
      </c>
      <c r="B54" t="s">
        <v>177</v>
      </c>
      <c r="C54" t="s">
        <v>178</v>
      </c>
      <c r="D54" t="s">
        <v>283</v>
      </c>
    </row>
    <row r="55" spans="1:4" x14ac:dyDescent="0.25">
      <c r="A55" t="s">
        <v>284</v>
      </c>
      <c r="B55" t="s">
        <v>177</v>
      </c>
      <c r="C55" t="s">
        <v>178</v>
      </c>
      <c r="D55" t="s">
        <v>285</v>
      </c>
    </row>
    <row r="56" spans="1:4" x14ac:dyDescent="0.25">
      <c r="A56" t="s">
        <v>286</v>
      </c>
      <c r="B56" t="s">
        <v>177</v>
      </c>
      <c r="C56" t="s">
        <v>178</v>
      </c>
      <c r="D56" t="s">
        <v>287</v>
      </c>
    </row>
    <row r="57" spans="1:4" x14ac:dyDescent="0.25">
      <c r="A57" t="s">
        <v>288</v>
      </c>
      <c r="B57" t="s">
        <v>177</v>
      </c>
      <c r="C57" t="s">
        <v>178</v>
      </c>
      <c r="D57" t="s">
        <v>289</v>
      </c>
    </row>
    <row r="58" spans="1:4" x14ac:dyDescent="0.25">
      <c r="A58" t="s">
        <v>290</v>
      </c>
      <c r="B58" t="s">
        <v>177</v>
      </c>
      <c r="C58" t="s">
        <v>178</v>
      </c>
      <c r="D58" t="s">
        <v>291</v>
      </c>
    </row>
    <row r="59" spans="1:4" x14ac:dyDescent="0.25">
      <c r="A59" t="s">
        <v>292</v>
      </c>
      <c r="B59" t="s">
        <v>177</v>
      </c>
      <c r="C59" t="s">
        <v>178</v>
      </c>
      <c r="D59" t="s">
        <v>293</v>
      </c>
    </row>
    <row r="60" spans="1:4" x14ac:dyDescent="0.25">
      <c r="A60" t="s">
        <v>294</v>
      </c>
      <c r="B60" t="s">
        <v>177</v>
      </c>
      <c r="C60" t="s">
        <v>178</v>
      </c>
      <c r="D60" t="s">
        <v>295</v>
      </c>
    </row>
    <row r="61" spans="1:4" x14ac:dyDescent="0.25">
      <c r="A61" t="s">
        <v>296</v>
      </c>
      <c r="B61" t="s">
        <v>177</v>
      </c>
      <c r="C61" t="s">
        <v>178</v>
      </c>
      <c r="D61" t="s">
        <v>297</v>
      </c>
    </row>
    <row r="62" spans="1:4" x14ac:dyDescent="0.25">
      <c r="A62" t="s">
        <v>298</v>
      </c>
      <c r="B62" t="s">
        <v>177</v>
      </c>
      <c r="C62" t="s">
        <v>178</v>
      </c>
      <c r="D62" t="s">
        <v>299</v>
      </c>
    </row>
    <row r="63" spans="1:4" x14ac:dyDescent="0.25">
      <c r="A63" t="s">
        <v>300</v>
      </c>
      <c r="B63" t="s">
        <v>177</v>
      </c>
      <c r="C63" t="s">
        <v>178</v>
      </c>
      <c r="D63" t="s">
        <v>301</v>
      </c>
    </row>
    <row r="64" spans="1:4" x14ac:dyDescent="0.25">
      <c r="A64" t="s">
        <v>302</v>
      </c>
      <c r="B64" t="s">
        <v>177</v>
      </c>
      <c r="C64" t="s">
        <v>178</v>
      </c>
      <c r="D64" t="s">
        <v>303</v>
      </c>
    </row>
    <row r="65" spans="1:4" x14ac:dyDescent="0.25">
      <c r="A65" t="s">
        <v>304</v>
      </c>
      <c r="B65" t="s">
        <v>177</v>
      </c>
      <c r="C65" t="s">
        <v>178</v>
      </c>
      <c r="D65" t="s">
        <v>305</v>
      </c>
    </row>
    <row r="66" spans="1:4" x14ac:dyDescent="0.25">
      <c r="A66" t="s">
        <v>306</v>
      </c>
      <c r="B66" t="s">
        <v>177</v>
      </c>
      <c r="C66" t="s">
        <v>178</v>
      </c>
      <c r="D66" t="s">
        <v>307</v>
      </c>
    </row>
    <row r="67" spans="1:4" x14ac:dyDescent="0.25">
      <c r="A67" t="s">
        <v>308</v>
      </c>
      <c r="B67" t="s">
        <v>177</v>
      </c>
      <c r="C67" t="s">
        <v>178</v>
      </c>
      <c r="D67" t="s">
        <v>309</v>
      </c>
    </row>
    <row r="68" spans="1:4" x14ac:dyDescent="0.25">
      <c r="A68" t="s">
        <v>310</v>
      </c>
      <c r="B68" t="s">
        <v>177</v>
      </c>
      <c r="C68" t="s">
        <v>178</v>
      </c>
      <c r="D68" t="s">
        <v>311</v>
      </c>
    </row>
    <row r="69" spans="1:4" x14ac:dyDescent="0.25">
      <c r="A69" t="s">
        <v>312</v>
      </c>
      <c r="B69" t="s">
        <v>177</v>
      </c>
      <c r="C69" t="s">
        <v>178</v>
      </c>
      <c r="D69" t="s">
        <v>313</v>
      </c>
    </row>
    <row r="70" spans="1:4" x14ac:dyDescent="0.25">
      <c r="A70" t="s">
        <v>314</v>
      </c>
      <c r="B70" t="s">
        <v>177</v>
      </c>
      <c r="C70" t="s">
        <v>178</v>
      </c>
      <c r="D70" t="s">
        <v>315</v>
      </c>
    </row>
    <row r="71" spans="1:4" x14ac:dyDescent="0.25">
      <c r="A71" t="s">
        <v>316</v>
      </c>
      <c r="B71" t="s">
        <v>177</v>
      </c>
      <c r="C71" t="s">
        <v>178</v>
      </c>
      <c r="D71" t="s">
        <v>317</v>
      </c>
    </row>
    <row r="72" spans="1:4" x14ac:dyDescent="0.25">
      <c r="A72" t="s">
        <v>318</v>
      </c>
      <c r="B72" t="s">
        <v>177</v>
      </c>
      <c r="C72" t="s">
        <v>178</v>
      </c>
      <c r="D72" t="s">
        <v>319</v>
      </c>
    </row>
    <row r="73" spans="1:4" x14ac:dyDescent="0.25">
      <c r="A73" t="s">
        <v>320</v>
      </c>
      <c r="B73" t="s">
        <v>177</v>
      </c>
      <c r="C73" t="s">
        <v>178</v>
      </c>
      <c r="D73" t="s">
        <v>321</v>
      </c>
    </row>
    <row r="74" spans="1:4" x14ac:dyDescent="0.25">
      <c r="A74" t="s">
        <v>322</v>
      </c>
      <c r="B74" t="s">
        <v>177</v>
      </c>
      <c r="C74" t="s">
        <v>178</v>
      </c>
      <c r="D74" t="s">
        <v>323</v>
      </c>
    </row>
    <row r="75" spans="1:4" x14ac:dyDescent="0.25">
      <c r="A75" t="s">
        <v>324</v>
      </c>
      <c r="B75" t="s">
        <v>177</v>
      </c>
      <c r="C75" t="s">
        <v>178</v>
      </c>
      <c r="D75" t="s">
        <v>325</v>
      </c>
    </row>
    <row r="76" spans="1:4" x14ac:dyDescent="0.25">
      <c r="A76" t="s">
        <v>326</v>
      </c>
      <c r="B76" t="s">
        <v>177</v>
      </c>
      <c r="C76" t="s">
        <v>178</v>
      </c>
      <c r="D76" t="s">
        <v>327</v>
      </c>
    </row>
    <row r="77" spans="1:4" x14ac:dyDescent="0.25">
      <c r="A77" t="s">
        <v>328</v>
      </c>
      <c r="B77" t="s">
        <v>177</v>
      </c>
      <c r="C77" t="s">
        <v>178</v>
      </c>
      <c r="D77" t="s">
        <v>329</v>
      </c>
    </row>
    <row r="78" spans="1:4" x14ac:dyDescent="0.25">
      <c r="A78" t="s">
        <v>330</v>
      </c>
      <c r="B78" t="s">
        <v>177</v>
      </c>
      <c r="C78" t="s">
        <v>178</v>
      </c>
      <c r="D78" t="s">
        <v>331</v>
      </c>
    </row>
    <row r="79" spans="1:4" x14ac:dyDescent="0.25">
      <c r="A79" t="s">
        <v>332</v>
      </c>
      <c r="B79" t="s">
        <v>177</v>
      </c>
      <c r="C79" t="s">
        <v>178</v>
      </c>
      <c r="D79" t="s">
        <v>333</v>
      </c>
    </row>
    <row r="80" spans="1:4" x14ac:dyDescent="0.25">
      <c r="A80" t="s">
        <v>334</v>
      </c>
      <c r="B80" t="s">
        <v>177</v>
      </c>
      <c r="C80" t="s">
        <v>178</v>
      </c>
      <c r="D80" t="s">
        <v>335</v>
      </c>
    </row>
    <row r="81" spans="1:4" x14ac:dyDescent="0.25">
      <c r="A81" t="s">
        <v>336</v>
      </c>
      <c r="B81" t="s">
        <v>177</v>
      </c>
      <c r="C81" t="s">
        <v>178</v>
      </c>
      <c r="D81" t="s">
        <v>337</v>
      </c>
    </row>
    <row r="82" spans="1:4" x14ac:dyDescent="0.25">
      <c r="A82" t="s">
        <v>338</v>
      </c>
      <c r="B82" t="s">
        <v>177</v>
      </c>
      <c r="C82" t="s">
        <v>178</v>
      </c>
      <c r="D82" t="s">
        <v>339</v>
      </c>
    </row>
    <row r="83" spans="1:4" x14ac:dyDescent="0.25">
      <c r="A83" t="s">
        <v>340</v>
      </c>
      <c r="B83" t="s">
        <v>177</v>
      </c>
      <c r="C83" t="s">
        <v>178</v>
      </c>
      <c r="D83" t="s">
        <v>341</v>
      </c>
    </row>
    <row r="84" spans="1:4" x14ac:dyDescent="0.25">
      <c r="A84" t="s">
        <v>342</v>
      </c>
      <c r="B84" t="s">
        <v>177</v>
      </c>
      <c r="C84" t="s">
        <v>178</v>
      </c>
      <c r="D84" t="s">
        <v>343</v>
      </c>
    </row>
    <row r="85" spans="1:4" x14ac:dyDescent="0.25">
      <c r="A85" t="s">
        <v>344</v>
      </c>
      <c r="B85" t="s">
        <v>177</v>
      </c>
      <c r="C85" t="s">
        <v>178</v>
      </c>
      <c r="D85" t="s">
        <v>345</v>
      </c>
    </row>
    <row r="86" spans="1:4" x14ac:dyDescent="0.25">
      <c r="A86" t="s">
        <v>346</v>
      </c>
      <c r="B86" t="s">
        <v>177</v>
      </c>
      <c r="C86" t="s">
        <v>178</v>
      </c>
      <c r="D86" t="s">
        <v>347</v>
      </c>
    </row>
    <row r="87" spans="1:4" x14ac:dyDescent="0.25">
      <c r="A87" t="s">
        <v>348</v>
      </c>
      <c r="B87" t="s">
        <v>177</v>
      </c>
      <c r="C87" t="s">
        <v>178</v>
      </c>
      <c r="D87" t="s">
        <v>349</v>
      </c>
    </row>
    <row r="88" spans="1:4" x14ac:dyDescent="0.25">
      <c r="A88" t="s">
        <v>350</v>
      </c>
      <c r="B88" t="s">
        <v>177</v>
      </c>
      <c r="C88" t="s">
        <v>178</v>
      </c>
      <c r="D88" t="s">
        <v>351</v>
      </c>
    </row>
    <row r="89" spans="1:4" x14ac:dyDescent="0.25">
      <c r="A89" t="s">
        <v>352</v>
      </c>
      <c r="B89" t="s">
        <v>177</v>
      </c>
      <c r="C89" t="s">
        <v>178</v>
      </c>
      <c r="D89" t="s">
        <v>353</v>
      </c>
    </row>
    <row r="90" spans="1:4" x14ac:dyDescent="0.25">
      <c r="A90" t="s">
        <v>354</v>
      </c>
      <c r="B90" t="s">
        <v>177</v>
      </c>
      <c r="C90" t="s">
        <v>178</v>
      </c>
      <c r="D90" t="s">
        <v>355</v>
      </c>
    </row>
    <row r="91" spans="1:4" x14ac:dyDescent="0.25">
      <c r="A91" t="s">
        <v>356</v>
      </c>
      <c r="B91" t="s">
        <v>177</v>
      </c>
      <c r="C91" t="s">
        <v>178</v>
      </c>
      <c r="D91" t="s">
        <v>357</v>
      </c>
    </row>
    <row r="92" spans="1:4" x14ac:dyDescent="0.25">
      <c r="A92" t="s">
        <v>358</v>
      </c>
      <c r="B92" t="s">
        <v>177</v>
      </c>
      <c r="C92" t="s">
        <v>178</v>
      </c>
      <c r="D92" t="s">
        <v>359</v>
      </c>
    </row>
    <row r="93" spans="1:4" x14ac:dyDescent="0.25">
      <c r="A93" t="s">
        <v>360</v>
      </c>
      <c r="B93" t="s">
        <v>177</v>
      </c>
      <c r="C93" t="s">
        <v>178</v>
      </c>
      <c r="D93" t="s">
        <v>361</v>
      </c>
    </row>
    <row r="94" spans="1:4" x14ac:dyDescent="0.25">
      <c r="A94" t="s">
        <v>362</v>
      </c>
      <c r="B94" t="s">
        <v>177</v>
      </c>
      <c r="C94" t="s">
        <v>178</v>
      </c>
      <c r="D94" t="s">
        <v>363</v>
      </c>
    </row>
    <row r="95" spans="1:4" x14ac:dyDescent="0.25">
      <c r="A95" t="s">
        <v>364</v>
      </c>
      <c r="B95" t="s">
        <v>177</v>
      </c>
      <c r="C95" t="s">
        <v>178</v>
      </c>
      <c r="D95" t="s">
        <v>365</v>
      </c>
    </row>
    <row r="96" spans="1:4" x14ac:dyDescent="0.25">
      <c r="A96" t="s">
        <v>366</v>
      </c>
      <c r="B96" t="s">
        <v>177</v>
      </c>
      <c r="C96" t="s">
        <v>178</v>
      </c>
      <c r="D96" t="s">
        <v>367</v>
      </c>
    </row>
    <row r="97" spans="1:4" x14ac:dyDescent="0.25">
      <c r="A97" t="s">
        <v>368</v>
      </c>
      <c r="B97" t="s">
        <v>177</v>
      </c>
      <c r="C97" t="s">
        <v>178</v>
      </c>
      <c r="D97" t="s">
        <v>369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PROTAC CRBN Amine KIT_1</vt:lpstr>
      <vt:lpstr>__JChemStructureSheet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Oleh Shyshlyk</cp:lastModifiedBy>
  <dcterms:created xsi:type="dcterms:W3CDTF">2023-06-20T11:02:11Z</dcterms:created>
  <dcterms:modified xsi:type="dcterms:W3CDTF">2023-07-10T17:59:40Z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ChemExcelWorkbookGUID">
    <vt:lpwstr>2813f64e-5ee9-483d-be4b-4f5e5e315ae2</vt:lpwstr>
  </property>
  <property fmtid="{D5CDD505-2E9C-101B-9397-08002B2CF9AE}" pid="3" name="JChemExcelVersion">
    <vt:lpwstr>21.15.202.140</vt:lpwstr>
  </property>
</Properties>
</file>